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1535"/>
  </bookViews>
  <sheets>
    <sheet name="ГП Эконом" sheetId="1" r:id="rId1"/>
    <sheet name="пп Формирование" sheetId="3" r:id="rId2"/>
    <sheet name="пп Пром" sheetId="4" r:id="rId3"/>
    <sheet name="пп Композиты" sheetId="5" r:id="rId4"/>
    <sheet name="пп Строймат" sheetId="6" r:id="rId5"/>
    <sheet name="пп Транспорт" sheetId="7" r:id="rId6"/>
    <sheet name="пп Торговля" sheetId="8" r:id="rId7"/>
    <sheet name="пп Охрана труда" sheetId="9" r:id="rId8"/>
    <sheet name="пп Сов планирования" sheetId="10" r:id="rId9"/>
  </sheets>
  <calcPr calcId="145621"/>
</workbook>
</file>

<file path=xl/calcChain.xml><?xml version="1.0" encoding="utf-8"?>
<calcChain xmlns="http://schemas.openxmlformats.org/spreadsheetml/2006/main">
  <c r="D22" i="10" l="1"/>
  <c r="F15" i="10"/>
  <c r="F11" i="10"/>
  <c r="G12" i="10" s="1"/>
  <c r="E27" i="10" s="1"/>
  <c r="F24" i="9" l="1"/>
  <c r="D23" i="9"/>
  <c r="F18" i="9"/>
  <c r="F14" i="9"/>
  <c r="G15" i="9" s="1"/>
  <c r="E28" i="9" s="1"/>
  <c r="F13" i="9"/>
  <c r="F12" i="9"/>
  <c r="F11" i="9"/>
  <c r="F31" i="8" l="1"/>
  <c r="D30" i="8"/>
  <c r="F24" i="8"/>
  <c r="F16" i="8"/>
  <c r="F15" i="8"/>
  <c r="F14" i="8"/>
  <c r="F7" i="8"/>
  <c r="F17" i="8" s="1"/>
  <c r="G18" i="8" s="1"/>
  <c r="E35" i="8" s="1"/>
  <c r="F27" i="7" l="1"/>
  <c r="D26" i="7"/>
  <c r="F19" i="7"/>
  <c r="F15" i="7"/>
  <c r="A10" i="7"/>
  <c r="A12" i="7" s="1"/>
  <c r="A13" i="7" s="1"/>
  <c r="A14" i="7" s="1"/>
  <c r="A9" i="7"/>
  <c r="G16" i="7" l="1"/>
  <c r="E31" i="7" s="1"/>
  <c r="D41" i="6" l="1"/>
  <c r="F42" i="6" s="1"/>
  <c r="F34" i="6"/>
  <c r="F30" i="6"/>
  <c r="G31" i="6" s="1"/>
  <c r="E46" i="6" l="1"/>
  <c r="D21" i="5" l="1"/>
  <c r="F22" i="5" s="1"/>
  <c r="F14" i="5"/>
  <c r="D26" i="4" l="1"/>
  <c r="F19" i="4"/>
  <c r="G16" i="4"/>
  <c r="E31" i="4" s="1"/>
  <c r="F15" i="4"/>
  <c r="F22" i="3" l="1"/>
  <c r="D21" i="3"/>
  <c r="F15" i="3"/>
  <c r="F11" i="3"/>
  <c r="G12" i="3" s="1"/>
  <c r="E26" i="3" s="1"/>
  <c r="F9" i="3"/>
  <c r="F6" i="1" l="1"/>
  <c r="F25" i="1" l="1"/>
  <c r="D24" i="1"/>
  <c r="F8" i="1" l="1"/>
  <c r="G9" i="1" s="1"/>
  <c r="F12" i="1"/>
  <c r="E29" i="1" l="1"/>
</calcChain>
</file>

<file path=xl/sharedStrings.xml><?xml version="1.0" encoding="utf-8"?>
<sst xmlns="http://schemas.openxmlformats.org/spreadsheetml/2006/main" count="516" uniqueCount="181">
  <si>
    <t>ед.изм</t>
  </si>
  <si>
    <t>Cel - оценка степени достижения цели, решения задачи государственной программы (подпрограммы)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</si>
  <si>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</si>
  <si>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</si>
  <si>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</si>
  <si>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</si>
  <si>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</si>
  <si>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</si>
  <si>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</si>
  <si>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</si>
  <si>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</si>
  <si>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</si>
  <si>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</si>
  <si>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</si>
  <si>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>O = (Cel + Fin + Mer) / 3</t>
  </si>
  <si>
    <t xml:space="preserve">O - комплексная оценка эффективности реализации государственной программы 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</si>
  <si>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</si>
  <si>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</si>
  <si>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</si>
  <si>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</si>
  <si>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Суммма значений x 100%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</si>
  <si>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</si>
  <si>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</si>
  <si>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</si>
  <si>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</si>
  <si>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Примечание: </t>
  </si>
  <si>
    <t>**) В случае отсутствия в 2014 году контрольных мероприятий применяется следующая формула: O = (Cel + Fin) / 2</t>
  </si>
  <si>
    <t>K - кассовое исполнение расходов в 2014 году</t>
  </si>
  <si>
    <t xml:space="preserve">L - объем бюджетных ассигнований, предусмотренных в государственной программе (подпрограмме) на 2014 г. </t>
  </si>
  <si>
    <t xml:space="preserve"> Обеспечить проведение ежегодного международного форума по развитию автомобилестроения и производства автокомпонентов "АвтоЭволюция" 
</t>
  </si>
  <si>
    <t xml:space="preserve"> Обеспечить проведение международного фестиваля "Дни Европы"
</t>
  </si>
  <si>
    <t>Инвестиции в основной капитал без учета бюджетных средств на душу населения</t>
  </si>
  <si>
    <t>тыс. руб.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</si>
  <si>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</si>
  <si>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%</t>
  </si>
  <si>
    <t>Государственная программа  "Экономическое развитие в Калужской области"</t>
  </si>
  <si>
    <t xml:space="preserve">Критерий 1 - Степень  достижения целей и решения задач государственной программы </t>
  </si>
  <si>
    <t xml:space="preserve">Критерий 3 - Степень реализации контрольных мероприятий государственной программы </t>
  </si>
  <si>
    <t xml:space="preserve">Обеспечить начало функционирования мультимодального терминально-логистического центра общей площадью 450 га в индустриальном парке "Ворсино", в состав которого войдут: железнодорожный грузовой парк, автомобильный и контейнерный терминалы, складские комплексы, что послужит формированию транспортно-логистического кластера, имеющего значительный потенциал к развитию с учетом активного экономического развития региона, а также наличия интеграционных связей с крупными промышленными центрами как региона, так и России в целом 
</t>
  </si>
  <si>
    <t>Проведение конкурсов на лучшее предприятие  потребительского рынка Калужской области</t>
  </si>
  <si>
    <t>Проведение конкурсов на лучшего продавца, повара "Лучший по профессии"</t>
  </si>
  <si>
    <t>Организация и проведение смотра-конкурса «Покупаем Калужское»</t>
  </si>
  <si>
    <t xml:space="preserve">Проведение аттестации рабочих мест в государственных учреждениях и организациях Калужской области </t>
  </si>
  <si>
    <t xml:space="preserve">Начало функционирования цементного завода ОАО «Лафарж Цемент» (Ферзиковский район) </t>
  </si>
  <si>
    <t xml:space="preserve">Начало функционирования цементного завода ООО «Калужский цементный завод» (Думиничский район) </t>
  </si>
  <si>
    <t>Комплексная оценка эфективности релизации государственной программы  **)</t>
  </si>
  <si>
    <t xml:space="preserve">Расчет оценки эффективности реализации государственной программы  Калужской области в 2014 году  
</t>
  </si>
  <si>
    <t xml:space="preserve">Критерий 2 - Соответствие запланированному уровню затрат и эффективности использования средств областного бюджета государственной программы </t>
  </si>
  <si>
    <t>*) В случае превышения 100% выполнения расчетного значения показателя значение показателя принимается равным 100%.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</si>
  <si>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</si>
  <si>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>Границы диапазона оценки</t>
  </si>
  <si>
    <t xml:space="preserve">Критерий 1 - Степень  достижения целей и решения задач государственной программы (подпрограммы) </t>
  </si>
  <si>
    <t>Количество новых производств, открытых на территории Калужской области (нарастающим итогом)</t>
  </si>
  <si>
    <t>ед.</t>
  </si>
  <si>
    <t>Количество новых рабочих мест. Созданных в Калужской области (нарастающим итогом)</t>
  </si>
  <si>
    <t>тыс. рабочих мест</t>
  </si>
  <si>
    <t>Объем инвестиций резидентов особых экономических зон (нарастающим итогом)</t>
  </si>
  <si>
    <t>млрд. руб.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</si>
  <si>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</si>
  <si>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>Критерий 3 - Степень реализации контрольных мероприятий государственной программы (подпрограммы)</t>
  </si>
  <si>
    <t>Обеспечить начало функционирования мультимодального терминально-логистического центра общей площадью 450 га в индустриальном парке "Ворсино", в состав которого войдут: железнодорожный грузовой парк, автомобильный и контейнерный терминалы, складские комплексы, что послужит формированию транспортно-логистического кластера, имеющего значительный потенциал к развитию с учетом активного экономического развития региона, а также наличия интеграционных связей с крупными промышленными центрами как региона, так и России в целом (2014 год)</t>
  </si>
  <si>
    <t xml:space="preserve"> Обеспечить проведение ежегодного международного форума по развитию автомобилестроения и производства автокомпонентов "АвтоЭволюция" </t>
  </si>
  <si>
    <t xml:space="preserve"> Обеспечить проведение международного фестиваля "Дни Европы"</t>
  </si>
  <si>
    <t>Комплексная оценка эфективности релизации государственной программы (подпрограммы) **)</t>
  </si>
  <si>
    <t>Границы диапозона оценки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</si>
  <si>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</si>
  <si>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Доля продукции высокотехнологичных и наукоемких отраслей экономики в валовом региональном продукте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</si>
  <si>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</si>
  <si>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</si>
  <si>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>бумага</t>
  </si>
  <si>
    <t>литье чугунное</t>
  </si>
  <si>
    <t>изделия колбасные</t>
  </si>
  <si>
    <t>…</t>
  </si>
  <si>
    <t>n</t>
  </si>
  <si>
    <t>O = (Cel + Fin ) / 2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</si>
  <si>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</si>
  <si>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>Сумма значений =1</t>
  </si>
  <si>
    <t>отсутствует</t>
  </si>
  <si>
    <t>отсутствуют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</si>
  <si>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значений*)</t>
  </si>
  <si>
    <t xml:space="preserve">Производство основных видов строительных материалов, изделий и конструкций:
</t>
  </si>
  <si>
    <t>1.1</t>
  </si>
  <si>
    <t>цемент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</si>
  <si>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</si>
  <si>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</si>
  <si>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</si>
  <si>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</si>
  <si>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</si>
  <si>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</si>
  <si>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</si>
  <si>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1.4</t>
  </si>
  <si>
    <t>панели и другие конструкции крупнопанельного домостроения</t>
  </si>
  <si>
    <t>1.5</t>
  </si>
  <si>
    <t>нерудные строительные материалы</t>
  </si>
  <si>
    <t>1.6</t>
  </si>
  <si>
    <t>быстровозводимые панельно-каркасные деревянные дома</t>
  </si>
  <si>
    <t>тыс. кв. м</t>
  </si>
  <si>
    <t>2</t>
  </si>
  <si>
    <t>Производственные мощности:</t>
  </si>
  <si>
    <t>2.1</t>
  </si>
  <si>
    <t>2.2</t>
  </si>
  <si>
    <t>2.3</t>
  </si>
  <si>
    <t>2.4</t>
  </si>
  <si>
    <t>2.5</t>
  </si>
  <si>
    <t>2.6</t>
  </si>
  <si>
    <t>3</t>
  </si>
  <si>
    <t>Ввод производственных мощностей</t>
  </si>
  <si>
    <t>3.1</t>
  </si>
  <si>
    <t>3.2</t>
  </si>
  <si>
    <t>3.3</t>
  </si>
  <si>
    <t>3.4</t>
  </si>
  <si>
    <t>3.5</t>
  </si>
  <si>
    <t>3.6</t>
  </si>
  <si>
    <t>4</t>
  </si>
  <si>
    <t>Степень износа основных фондов предприятий отрасли</t>
  </si>
  <si>
    <t>н/д</t>
  </si>
  <si>
    <t>_</t>
  </si>
  <si>
    <t>5</t>
  </si>
  <si>
    <t>Удовлетворение потребности строительного комплекса Калужской области в материалах, изделиях и конструкциях региональных производителей (в % к спросу)</t>
  </si>
  <si>
    <t>в % к спросу</t>
  </si>
  <si>
    <t>19</t>
  </si>
  <si>
    <t>Сумма значений = 19</t>
  </si>
  <si>
    <t>отсутствовало</t>
  </si>
  <si>
    <t>начало функционирования цементного завода ОАО «Лафарж Цемент» (Ферзиковский район) мощностью 2 млн. тонн цемента в год</t>
  </si>
  <si>
    <t xml:space="preserve">начало функционирования цементного завода ООО «Калужский цементный завод» (Думиничский район) мощностью 3,5 млн. тонн цемента в год </t>
  </si>
  <si>
    <t>O = (Cel +  Mer) /2</t>
  </si>
  <si>
    <t>*) при показатели выше 100 % ставится цифра 100</t>
  </si>
  <si>
    <t>**) В случае отсутствия в 2014 году одного из критериев применяется следующая формула: O = (__ + __) / 2</t>
  </si>
  <si>
    <t xml:space="preserve">Наименование подпрограммы "Организация транпортного обслуживания населения на территории Калужской области"
</t>
  </si>
  <si>
    <t>Транспортная подвижность населения области в межмуниципальном сообщении (пасс. км в год на 1 жителя области)</t>
  </si>
  <si>
    <t>пасс.км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</si>
  <si>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</si>
  <si>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</si>
  <si>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</si>
  <si>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Количество ежегодно перевезенных пассажиров</t>
  </si>
  <si>
    <t>тыс.чел.</t>
  </si>
  <si>
    <t>железнодорожным транспортом обучающихся</t>
  </si>
  <si>
    <t>O = (Cel + Fin + Mer) / 2</t>
  </si>
  <si>
    <t>Доля магазинов, применяющих безналичную систему оплаты за товар</t>
  </si>
  <si>
    <t>Доля магазинов, практикующих самообслуживание</t>
  </si>
  <si>
    <t xml:space="preserve"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                                                      в том числе:                                                                </t>
  </si>
  <si>
    <t>Износковский район</t>
  </si>
  <si>
    <t>Моссальский район</t>
  </si>
  <si>
    <t>Думиничский район</t>
  </si>
  <si>
    <t xml:space="preserve">   %</t>
  </si>
  <si>
    <t>Доля продукции местных товаропроизводителей</t>
  </si>
  <si>
    <t>хлеб и хлебобулочные изделия</t>
  </si>
  <si>
    <t>молоко и молочная продукция</t>
  </si>
  <si>
    <t xml:space="preserve">мясо,мясные полуфабрикаты,колбасные изделия   </t>
  </si>
  <si>
    <t xml:space="preserve">Наименование подпрограммы «Охрана труда в Калужской области» </t>
  </si>
  <si>
    <t>1</t>
  </si>
  <si>
    <t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 (коэффициент);</t>
  </si>
  <si>
    <t>k</t>
  </si>
  <si>
    <r>
      <t>Ч</t>
    </r>
    <r>
      <rPr>
        <sz val="10"/>
        <rFont val="Times New Roman"/>
        <family val="1"/>
        <charset val="204"/>
      </rPr>
      <t>исленность пострадавших в результате несчастных случаев на производстве со смертельным исходом в расчете на 1000 работающих (коэффициент);</t>
    </r>
  </si>
  <si>
    <r>
      <t>Ч</t>
    </r>
    <r>
      <rPr>
        <sz val="10"/>
        <rFont val="Times New Roman"/>
        <family val="1"/>
        <charset val="204"/>
      </rPr>
      <t>исленность работников, которым в текущем году впервые установлен диагноз профессионального заболевания, в расчете на  10 тыс. работающих (коэффициент);</t>
    </r>
  </si>
  <si>
    <r>
      <t>Ч</t>
    </r>
    <r>
      <rPr>
        <sz val="10"/>
        <rFont val="Times New Roman"/>
        <family val="1"/>
        <charset val="204"/>
      </rPr>
      <t>исленность работников, которым в текущем году впервые установлена инвалидность по трудовому увечью, в расчете на          10 тыс. работающих (коэффициент);</t>
    </r>
  </si>
  <si>
    <r>
      <t>У</t>
    </r>
    <r>
      <rPr>
        <sz val="10"/>
        <rFont val="Times New Roman"/>
        <family val="1"/>
        <charset val="204"/>
      </rPr>
      <t xml:space="preserve">дельный вес работников, занятых в условиях, не отвечающих гигиеническим нормативам условий труда, в списочной численности занятых в экономике </t>
    </r>
  </si>
  <si>
    <t>6</t>
  </si>
  <si>
    <r>
      <t>К</t>
    </r>
    <r>
      <rPr>
        <sz val="10"/>
        <rFont val="Times New Roman"/>
        <family val="1"/>
        <charset val="204"/>
      </rPr>
      <t xml:space="preserve">оличество рабочих мест, прошедших государственную экспертизу качества проведения аттестации рабочих мест по условиям труда (специальную оценку условий труда) </t>
    </r>
  </si>
  <si>
    <t>тыс. ед.</t>
  </si>
  <si>
    <t>Количество организаций, осуществляющих деятельность на территории Калужской области, получивших сертификат доверия на соответствие условий труда требованиям охраны труда</t>
  </si>
  <si>
    <t>ед. нарастающим итогом</t>
  </si>
  <si>
    <t xml:space="preserve">Обеспечение проведение аттестации рабочих мест в государственных учреждениях и организациях Калужской области </t>
  </si>
  <si>
    <t>O = (Cel + Fin+ Mer ) / 3</t>
  </si>
  <si>
    <t>*) при значении более 100% ставится цифра 100</t>
  </si>
  <si>
    <t xml:space="preserve">Отклонение фактических показателей развития экономики от прогнозируемых в предыдущем году (не более) </t>
  </si>
  <si>
    <t>процентных пунктов</t>
  </si>
  <si>
    <t xml:space="preserve">Доля организаций в сферах теплоснабжения, водоснабжения и водоотведения, утилизации отходов, тарифное решение которым установлено при помощи единой информационно-аналитической системы Калужской области, от общего количества организаций, к которым применяется тарифное регулирование </t>
  </si>
  <si>
    <t xml:space="preserve">Доля электронного документооборота при осуществлении государственных и муниципальных закупок в сфере контрактной системы от общего документооборота в данной сфере </t>
  </si>
  <si>
    <t xml:space="preserve">Наименование подпрограммы «Совершенствование государственного управления и регулирования в Калужской области» </t>
  </si>
  <si>
    <r>
      <t>Наименование подпрограммы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"Формирование благоприятной инвестиционной среды в Калужской области"</t>
    </r>
  </si>
  <si>
    <t xml:space="preserve">Расчет оценки эффективности реализации государственной программы  (подпрограммы) Калужской области в 2014 году  </t>
  </si>
  <si>
    <t>Расчет оценки эффективности реализации государственной программы  (подпрограммы) Калужской области в 2014 году</t>
  </si>
  <si>
    <r>
      <t xml:space="preserve">Наименование подпрограммы </t>
    </r>
    <r>
      <rPr>
        <b/>
        <sz val="11"/>
        <color theme="1"/>
        <rFont val="Times New Roman"/>
        <family val="1"/>
        <charset val="204"/>
      </rPr>
      <t xml:space="preserve">"Применение композиционных материалов и изделий из них в Калужской области" </t>
    </r>
  </si>
  <si>
    <t>**) В случае отсутствия в 2014 году контрольных мероприятий применяется следующая формула: O = (Cel + Fin) / 2 или  =Cel</t>
  </si>
  <si>
    <r>
      <t>Наименование подпрограммы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"Развитие промышленности строительных материалов и индустриального домостроения а Калужской области"</t>
    </r>
  </si>
  <si>
    <t>Границы диапfзона оценки</t>
  </si>
  <si>
    <t xml:space="preserve">Расчет оценки эффективности реализации государственной программы (подпрограммы)  в 2014 году </t>
  </si>
  <si>
    <t xml:space="preserve">Наименование подпрограммы «Развитие промышленного сектора экономики Калужской области» </t>
  </si>
  <si>
    <r>
      <t>Наименование подпрограммы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"Развитие торговли в Калужской области"</t>
    </r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</si>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</sst>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Symbol"/>
      <family val="1"/>
      <charset val="2"/>
    </font>
    <font>
      <sz val="13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7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9" fontId="1" fillId="3" borderId="9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6" xfId="0" applyFont="1" applyBorder="1" applyAlignment="1">
      <alignment horizontal="left" vertical="top" wrapText="1"/>
    </xf>
    <xf numFmtId="0" fontId="1" fillId="0" borderId="28" xfId="0" applyFont="1" applyBorder="1"/>
    <xf numFmtId="0" fontId="9" fillId="0" borderId="26" xfId="0" applyFont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9" fontId="1" fillId="2" borderId="1" xfId="0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/>
    <xf numFmtId="0" fontId="1" fillId="3" borderId="9" xfId="0" applyFont="1" applyFill="1" applyBorder="1"/>
    <xf numFmtId="0" fontId="1" fillId="0" borderId="8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 vertical="center"/>
    </xf>
    <xf numFmtId="0" fontId="1" fillId="0" borderId="8" xfId="0" applyFont="1" applyBorder="1"/>
    <xf numFmtId="49" fontId="1" fillId="0" borderId="2" xfId="0" applyNumberFormat="1" applyFont="1" applyBorder="1"/>
    <xf numFmtId="49" fontId="1" fillId="0" borderId="5" xfId="0" applyNumberFormat="1" applyFont="1" applyBorder="1" applyAlignment="1">
      <alignment horizontal="distributed" vertical="top"/>
    </xf>
    <xf numFmtId="0" fontId="11" fillId="0" borderId="6" xfId="0" applyFont="1" applyBorder="1"/>
    <xf numFmtId="49" fontId="1" fillId="0" borderId="5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 shrinkToFit="1"/>
    </xf>
    <xf numFmtId="9" fontId="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/>
    <xf numFmtId="2" fontId="1" fillId="3" borderId="38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 wrapText="1"/>
    </xf>
    <xf numFmtId="1" fontId="1" fillId="0" borderId="1" xfId="0" applyNumberFormat="1" applyFont="1" applyBorder="1"/>
    <xf numFmtId="165" fontId="1" fillId="3" borderId="9" xfId="0" applyNumberFormat="1" applyFont="1" applyFill="1" applyBorder="1"/>
    <xf numFmtId="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8" fillId="0" borderId="0" xfId="0" applyFont="1"/>
    <xf numFmtId="16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1" fontId="1" fillId="0" borderId="2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9" fontId="5" fillId="4" borderId="8" xfId="1" applyFont="1" applyFill="1" applyBorder="1" applyAlignment="1">
      <alignment horizontal="center"/>
    </xf>
    <xf numFmtId="9" fontId="5" fillId="4" borderId="9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/>
    </xf>
    <xf numFmtId="9" fontId="1" fillId="3" borderId="9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3" borderId="18" xfId="0" applyNumberFormat="1" applyFont="1" applyFill="1" applyBorder="1" applyAlignment="1">
      <alignment horizontal="center" vertical="center"/>
    </xf>
    <xf numFmtId="9" fontId="1" fillId="3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center" vertical="center"/>
    </xf>
    <xf numFmtId="3" fontId="1" fillId="3" borderId="19" xfId="1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9" fontId="1" fillId="3" borderId="8" xfId="1" applyFont="1" applyFill="1" applyBorder="1" applyAlignment="1">
      <alignment horizontal="center"/>
    </xf>
    <xf numFmtId="9" fontId="1" fillId="3" borderId="9" xfId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" fontId="2" fillId="3" borderId="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B6" sqref="B6"/>
    </sheetView>
  </sheetViews>
  <sheetFormatPr defaultRowHeight="15" x14ac:dyDescent="0.25"/>
  <cols>
    <col min="1" max="1" width="3.28515625" customWidth="1"/>
    <col min="2" max="2" width="43.5703125" customWidth="1"/>
    <col min="3" max="3" width="6.42578125" customWidth="1"/>
    <col min="4" max="4" width="14.85546875" customWidth="1"/>
    <col min="5" max="5" width="15.28515625" customWidth="1"/>
    <col min="6" max="6" width="23" customWidth="1"/>
    <col min="7" max="7" width="17.7109375" customWidth="1"/>
    <col min="8" max="8" width="14.7109375" style="95" customWidth="1"/>
    <col min="9" max="9" width="12.140625" style="95" customWidth="1"/>
    <col min="10" max="10" width="10.85546875" style="95" customWidth="1"/>
    <col min="11" max="11" width="12.140625" style="95" customWidth="1"/>
    <col min="12" max="12" width="12.28515625" style="95" customWidth="1"/>
    <col min="13" max="13" width="9.140625" style="95"/>
  </cols>
  <sheetData>
    <row r="1" spans="1:16" x14ac:dyDescent="0.25">
      <c r="A1" s="1"/>
      <c r="B1" s="1"/>
      <c r="C1" s="1"/>
      <c r="D1" s="1"/>
      <c r="E1" s="1"/>
      <c r="F1" s="1"/>
      <c r="G1" s="1" t="s">
        <v>23</v>
      </c>
    </row>
    <row r="2" spans="1:16" ht="40.5" customHeight="1" x14ac:dyDescent="0.3">
      <c r="A2" s="133" t="s">
        <v>46</v>
      </c>
      <c r="B2" s="134"/>
      <c r="C2" s="134"/>
      <c r="D2" s="134"/>
      <c r="E2" s="134"/>
      <c r="F2" s="134"/>
      <c r="G2" s="134"/>
    </row>
    <row r="3" spans="1:16" ht="29.25" customHeight="1" x14ac:dyDescent="0.3">
      <c r="A3" s="228" t="s">
        <v>35</v>
      </c>
      <c r="B3" s="229"/>
      <c r="C3" s="229"/>
      <c r="D3" s="229"/>
      <c r="E3" s="229"/>
      <c r="F3" s="229"/>
      <c r="G3" s="230"/>
    </row>
    <row r="4" spans="1:16" ht="23.25" customHeight="1" thickBot="1" x14ac:dyDescent="0.3">
      <c r="A4" s="135" t="s">
        <v>36</v>
      </c>
      <c r="B4" s="135"/>
      <c r="C4" s="135"/>
      <c r="D4" s="135"/>
      <c r="E4" s="135"/>
      <c r="F4" s="135"/>
      <c r="G4" s="135"/>
      <c r="H4" s="98"/>
      <c r="I4" s="98"/>
      <c r="J4" s="98"/>
      <c r="K4" s="98"/>
      <c r="L4" s="98"/>
      <c r="M4" s="98"/>
      <c r="N4" s="98"/>
    </row>
    <row r="5" spans="1:16" ht="69.75" customHeight="1" x14ac:dyDescent="0.25">
      <c r="A5" s="2"/>
      <c r="B5" s="3" t="s">
        <v>18</v>
      </c>
      <c r="C5" s="3" t="s">
        <v>0</v>
      </c>
      <c r="D5" s="4" t="s">
        <v>16</v>
      </c>
      <c r="E5" s="4" t="s">
        <v>17</v>
      </c>
      <c r="F5" s="4" t="s">
        <v>49</v>
      </c>
      <c r="G5" s="5" t="s">
        <v>7</v>
      </c>
      <c r="N5" s="95"/>
      <c r="O5" s="95"/>
      <c r="P5" s="95"/>
    </row>
    <row r="6" spans="1:16" ht="25.5" x14ac:dyDescent="0.25">
      <c r="A6" s="16">
        <v>1</v>
      </c>
      <c r="B6" s="11" t="s">
        <v>31</v>
      </c>
      <c r="C6" s="18" t="s">
        <v>32</v>
      </c>
      <c r="D6" s="17">
        <v>94.4</v>
      </c>
      <c r="E6" s="17">
        <v>90.9</v>
      </c>
      <c r="F6" s="99">
        <f>SUM(E6/D6)</f>
        <v>0.96292372881355937</v>
      </c>
      <c r="G6" s="13"/>
      <c r="N6" s="95"/>
      <c r="O6" s="95"/>
      <c r="P6" s="95"/>
    </row>
    <row r="7" spans="1:16" ht="38.25" x14ac:dyDescent="0.25">
      <c r="A7" s="16">
        <v>2</v>
      </c>
      <c r="B7" s="11" t="s">
        <v>33</v>
      </c>
      <c r="C7" s="17" t="s">
        <v>34</v>
      </c>
      <c r="D7" s="17">
        <v>28.9</v>
      </c>
      <c r="E7" s="25">
        <v>30</v>
      </c>
      <c r="F7" s="26">
        <v>1</v>
      </c>
      <c r="G7" s="13"/>
      <c r="N7" s="95"/>
      <c r="O7" s="95"/>
      <c r="P7" s="95"/>
    </row>
    <row r="8" spans="1:16" x14ac:dyDescent="0.25">
      <c r="A8" s="6"/>
      <c r="B8" s="7" t="s">
        <v>19</v>
      </c>
      <c r="C8" s="7"/>
      <c r="D8" s="7"/>
      <c r="E8" s="7"/>
      <c r="F8" s="12">
        <f>SUM(F6:F7)</f>
        <v>1.9629237288135593</v>
      </c>
      <c r="G8" s="14"/>
      <c r="N8" s="95"/>
      <c r="O8" s="95"/>
      <c r="P8" s="95"/>
    </row>
    <row r="9" spans="1:16" ht="21" customHeight="1" thickBot="1" x14ac:dyDescent="0.3">
      <c r="A9" s="140" t="s">
        <v>1</v>
      </c>
      <c r="B9" s="141"/>
      <c r="C9" s="141"/>
      <c r="D9" s="141"/>
      <c r="E9" s="141"/>
      <c r="F9" s="142"/>
      <c r="G9" s="15">
        <f>F8/A7</f>
        <v>0.98146186440677963</v>
      </c>
      <c r="N9" s="95"/>
      <c r="O9" s="95"/>
      <c r="P9" s="95"/>
    </row>
    <row r="10" spans="1:16" ht="34.5" customHeight="1" thickBot="1" x14ac:dyDescent="0.3">
      <c r="A10" s="136" t="s">
        <v>47</v>
      </c>
      <c r="B10" s="137"/>
      <c r="C10" s="137"/>
      <c r="D10" s="137"/>
      <c r="E10" s="137"/>
      <c r="F10" s="137"/>
      <c r="G10" s="137"/>
      <c r="N10" s="95"/>
      <c r="O10" s="95"/>
      <c r="P10" s="95"/>
    </row>
    <row r="11" spans="1:16" ht="104.25" customHeight="1" x14ac:dyDescent="0.25">
      <c r="A11" s="165"/>
      <c r="B11" s="166"/>
      <c r="C11" s="151" t="s">
        <v>28</v>
      </c>
      <c r="D11" s="152"/>
      <c r="E11" s="4" t="s">
        <v>27</v>
      </c>
      <c r="F11" s="159" t="s">
        <v>2</v>
      </c>
      <c r="G11" s="160"/>
      <c r="N11" s="95"/>
      <c r="O11" s="95"/>
      <c r="P11" s="95"/>
    </row>
    <row r="12" spans="1:16" ht="48" customHeight="1" thickBot="1" x14ac:dyDescent="0.3">
      <c r="A12" s="126" t="s">
        <v>3</v>
      </c>
      <c r="B12" s="127"/>
      <c r="C12" s="153">
        <v>4256619</v>
      </c>
      <c r="D12" s="154"/>
      <c r="E12" s="24">
        <v>3603594.6</v>
      </c>
      <c r="F12" s="161">
        <f>E12/C12</f>
        <v>0.8465861285682369</v>
      </c>
      <c r="G12" s="162"/>
    </row>
    <row r="13" spans="1:16" ht="30" customHeight="1" thickBot="1" x14ac:dyDescent="0.3">
      <c r="A13" s="149" t="s">
        <v>37</v>
      </c>
      <c r="B13" s="150"/>
      <c r="C13" s="150"/>
      <c r="D13" s="150"/>
      <c r="E13" s="150"/>
      <c r="F13" s="150"/>
      <c r="G13" s="1"/>
    </row>
    <row r="14" spans="1:16" ht="105.75" customHeight="1" thickBot="1" x14ac:dyDescent="0.3">
      <c r="A14" s="22"/>
      <c r="B14" s="138" t="s">
        <v>4</v>
      </c>
      <c r="C14" s="139"/>
      <c r="D14" s="155" t="s">
        <v>24</v>
      </c>
      <c r="E14" s="155"/>
      <c r="F14" s="155" t="s">
        <v>5</v>
      </c>
      <c r="G14" s="156"/>
    </row>
    <row r="15" spans="1:16" ht="147" customHeight="1" x14ac:dyDescent="0.25">
      <c r="A15" s="21">
        <v>1</v>
      </c>
      <c r="B15" s="105" t="s">
        <v>38</v>
      </c>
      <c r="C15" s="106"/>
      <c r="D15" s="107">
        <v>1</v>
      </c>
      <c r="E15" s="107"/>
      <c r="F15" s="112"/>
      <c r="G15" s="112"/>
    </row>
    <row r="16" spans="1:16" ht="42.75" customHeight="1" x14ac:dyDescent="0.25">
      <c r="A16" s="21">
        <v>2</v>
      </c>
      <c r="B16" s="101" t="s">
        <v>29</v>
      </c>
      <c r="C16" s="102"/>
      <c r="D16" s="108">
        <v>1</v>
      </c>
      <c r="E16" s="108"/>
      <c r="F16" s="100"/>
      <c r="G16" s="100"/>
    </row>
    <row r="17" spans="1:9" ht="36" customHeight="1" x14ac:dyDescent="0.25">
      <c r="A17" s="21">
        <v>3</v>
      </c>
      <c r="B17" s="101" t="s">
        <v>30</v>
      </c>
      <c r="C17" s="102"/>
      <c r="D17" s="103">
        <v>0</v>
      </c>
      <c r="E17" s="103"/>
      <c r="F17" s="100"/>
      <c r="G17" s="100"/>
    </row>
    <row r="18" spans="1:9" ht="32.25" customHeight="1" x14ac:dyDescent="0.25">
      <c r="A18" s="21">
        <v>4</v>
      </c>
      <c r="B18" s="101" t="s">
        <v>39</v>
      </c>
      <c r="C18" s="102"/>
      <c r="D18" s="104">
        <v>1</v>
      </c>
      <c r="E18" s="104"/>
      <c r="F18" s="100"/>
      <c r="G18" s="100"/>
    </row>
    <row r="19" spans="1:9" ht="33" customHeight="1" x14ac:dyDescent="0.25">
      <c r="A19" s="21">
        <v>5</v>
      </c>
      <c r="B19" s="101" t="s">
        <v>40</v>
      </c>
      <c r="C19" s="102"/>
      <c r="D19" s="104">
        <v>1</v>
      </c>
      <c r="E19" s="104"/>
      <c r="F19" s="100"/>
      <c r="G19" s="100"/>
    </row>
    <row r="20" spans="1:9" ht="28.5" customHeight="1" x14ac:dyDescent="0.25">
      <c r="A20" s="21">
        <v>6</v>
      </c>
      <c r="B20" s="101" t="s">
        <v>41</v>
      </c>
      <c r="C20" s="102"/>
      <c r="D20" s="104">
        <v>1</v>
      </c>
      <c r="E20" s="104"/>
      <c r="F20" s="100"/>
      <c r="G20" s="100"/>
    </row>
    <row r="21" spans="1:9" ht="26.25" customHeight="1" x14ac:dyDescent="0.25">
      <c r="A21" s="21">
        <v>7</v>
      </c>
      <c r="B21" s="101" t="s">
        <v>43</v>
      </c>
      <c r="C21" s="102"/>
      <c r="D21" s="104">
        <v>1</v>
      </c>
      <c r="E21" s="104"/>
      <c r="F21" s="100"/>
      <c r="G21" s="100"/>
    </row>
    <row r="22" spans="1:9" ht="27" customHeight="1" x14ac:dyDescent="0.25">
      <c r="A22" s="21">
        <v>8</v>
      </c>
      <c r="B22" s="101" t="s">
        <v>44</v>
      </c>
      <c r="C22" s="102"/>
      <c r="D22" s="104">
        <v>0</v>
      </c>
      <c r="E22" s="104"/>
      <c r="F22" s="100"/>
      <c r="G22" s="100"/>
      <c r="H22" s="96"/>
    </row>
    <row r="23" spans="1:9" ht="32.25" customHeight="1" x14ac:dyDescent="0.3">
      <c r="A23" s="23">
        <v>9</v>
      </c>
      <c r="B23" s="101" t="s">
        <v>42</v>
      </c>
      <c r="C23" s="102"/>
      <c r="D23" s="104">
        <v>1</v>
      </c>
      <c r="E23" s="104"/>
      <c r="F23" s="100"/>
      <c r="G23" s="100"/>
      <c r="I23" s="97"/>
    </row>
    <row r="24" spans="1:9" ht="30.75" customHeight="1" x14ac:dyDescent="0.25">
      <c r="A24" s="21"/>
      <c r="B24" s="129" t="s">
        <v>20</v>
      </c>
      <c r="C24" s="130"/>
      <c r="D24" s="132">
        <f>SUM(D15:E23)</f>
        <v>7</v>
      </c>
      <c r="E24" s="132"/>
      <c r="F24" s="100"/>
      <c r="G24" s="100"/>
    </row>
    <row r="25" spans="1:9" ht="30" customHeight="1" thickBot="1" x14ac:dyDescent="0.3">
      <c r="A25" s="126" t="s">
        <v>6</v>
      </c>
      <c r="B25" s="127"/>
      <c r="C25" s="127"/>
      <c r="D25" s="127"/>
      <c r="E25" s="127"/>
      <c r="F25" s="157">
        <f>SUM(D24/A23)</f>
        <v>0.77777777777777779</v>
      </c>
      <c r="G25" s="158"/>
    </row>
    <row r="26" spans="1:9" ht="17.25" customHeight="1" thickBot="1" x14ac:dyDescent="0.3">
      <c r="A26" s="9"/>
      <c r="B26" s="9"/>
      <c r="C26" s="9"/>
      <c r="D26" s="9"/>
      <c r="E26" s="10"/>
      <c r="F26" s="8"/>
      <c r="G26" s="8"/>
    </row>
    <row r="27" spans="1:9" ht="15.75" customHeight="1" x14ac:dyDescent="0.25">
      <c r="A27" s="145" t="s">
        <v>45</v>
      </c>
      <c r="B27" s="146"/>
      <c r="C27" s="146"/>
      <c r="D27" s="146"/>
      <c r="E27" s="146"/>
      <c r="F27" s="147"/>
      <c r="G27" s="1"/>
    </row>
    <row r="28" spans="1:9" ht="17.25" customHeight="1" x14ac:dyDescent="0.25">
      <c r="A28" s="148"/>
      <c r="B28" s="113"/>
      <c r="C28" s="113"/>
      <c r="D28" s="113"/>
      <c r="E28" s="113" t="s">
        <v>14</v>
      </c>
      <c r="F28" s="114"/>
      <c r="G28" s="1"/>
    </row>
    <row r="29" spans="1:9" ht="38.25" customHeight="1" thickBot="1" x14ac:dyDescent="0.35">
      <c r="A29" s="163" t="s">
        <v>15</v>
      </c>
      <c r="B29" s="164"/>
      <c r="C29" s="164"/>
      <c r="D29" s="164"/>
      <c r="E29" s="143">
        <f>(G9+F12+F25)/3</f>
        <v>0.8686085902509314</v>
      </c>
      <c r="F29" s="144"/>
      <c r="G29" s="1"/>
    </row>
    <row r="30" spans="1:9" ht="15.75" thickBot="1" x14ac:dyDescent="0.3">
      <c r="A30" s="1"/>
      <c r="B30" s="1"/>
      <c r="C30" s="1"/>
      <c r="D30" s="1"/>
      <c r="E30" s="1"/>
      <c r="F30" s="1"/>
      <c r="G30" s="1"/>
    </row>
    <row r="31" spans="1:9" ht="19.5" customHeight="1" thickBot="1" x14ac:dyDescent="0.3">
      <c r="A31" s="117" t="s">
        <v>21</v>
      </c>
      <c r="B31" s="118"/>
      <c r="C31" s="118"/>
      <c r="D31" s="118"/>
      <c r="E31" s="118"/>
      <c r="F31" s="119"/>
      <c r="G31" s="1"/>
    </row>
    <row r="32" spans="1:9" ht="13.5" customHeight="1" x14ac:dyDescent="0.25">
      <c r="A32" s="120" t="s">
        <v>22</v>
      </c>
      <c r="B32" s="121"/>
      <c r="C32" s="121"/>
      <c r="D32" s="121" t="s">
        <v>50</v>
      </c>
      <c r="E32" s="121"/>
      <c r="F32" s="128"/>
      <c r="G32" s="1"/>
    </row>
    <row r="33" spans="1:7" x14ac:dyDescent="0.25">
      <c r="A33" s="122" t="s">
        <v>11</v>
      </c>
      <c r="B33" s="123"/>
      <c r="C33" s="123"/>
      <c r="D33" s="113" t="s">
        <v>8</v>
      </c>
      <c r="E33" s="113"/>
      <c r="F33" s="114"/>
      <c r="G33" s="1"/>
    </row>
    <row r="34" spans="1:7" x14ac:dyDescent="0.25">
      <c r="A34" s="122" t="s">
        <v>12</v>
      </c>
      <c r="B34" s="123"/>
      <c r="C34" s="123"/>
      <c r="D34" s="113" t="s">
        <v>9</v>
      </c>
      <c r="E34" s="113"/>
      <c r="F34" s="114"/>
      <c r="G34" s="1"/>
    </row>
    <row r="35" spans="1:7" ht="15.75" thickBot="1" x14ac:dyDescent="0.3">
      <c r="A35" s="124" t="s">
        <v>13</v>
      </c>
      <c r="B35" s="125"/>
      <c r="C35" s="125"/>
      <c r="D35" s="115" t="s">
        <v>10</v>
      </c>
      <c r="E35" s="115"/>
      <c r="F35" s="116"/>
      <c r="G35" s="1"/>
    </row>
    <row r="36" spans="1:7" x14ac:dyDescent="0.25">
      <c r="A36" s="19"/>
      <c r="B36" s="19"/>
      <c r="C36" s="19"/>
      <c r="D36" s="20"/>
      <c r="E36" s="20"/>
      <c r="F36" s="20"/>
      <c r="G36" s="1"/>
    </row>
    <row r="37" spans="1:7" x14ac:dyDescent="0.25">
      <c r="A37" s="19"/>
      <c r="B37" s="19"/>
      <c r="C37" s="19"/>
      <c r="D37" s="20"/>
      <c r="E37" s="20"/>
      <c r="F37" s="20"/>
      <c r="G37" s="1"/>
    </row>
    <row r="38" spans="1:7" ht="17.25" customHeight="1" x14ac:dyDescent="0.25">
      <c r="A38" s="131" t="s">
        <v>25</v>
      </c>
      <c r="B38" s="131"/>
      <c r="C38" s="131"/>
      <c r="D38" s="131"/>
      <c r="E38" s="131"/>
      <c r="F38" s="131"/>
    </row>
    <row r="39" spans="1:7" ht="16.5" customHeight="1" x14ac:dyDescent="0.25">
      <c r="A39" s="131" t="s">
        <v>48</v>
      </c>
      <c r="B39" s="131"/>
      <c r="C39" s="131"/>
      <c r="D39" s="131"/>
      <c r="E39" s="131"/>
      <c r="F39" s="131"/>
      <c r="G39" s="131"/>
    </row>
    <row r="40" spans="1:7" ht="15" customHeight="1" x14ac:dyDescent="0.25">
      <c r="A40" s="131" t="s">
        <v>26</v>
      </c>
      <c r="B40" s="131"/>
      <c r="C40" s="131"/>
      <c r="D40" s="131"/>
      <c r="E40" s="131"/>
      <c r="F40" s="131"/>
      <c r="G40" s="131"/>
    </row>
    <row r="41" spans="1:7" x14ac:dyDescent="0.25">
      <c r="A41" s="131"/>
      <c r="B41" s="131"/>
      <c r="C41" s="131"/>
      <c r="D41" s="131"/>
      <c r="E41" s="131"/>
      <c r="F41" s="131"/>
    </row>
  </sheetData>
  <mergeCells count="65">
    <mergeCell ref="A39:G39"/>
    <mergeCell ref="A38:F38"/>
    <mergeCell ref="C11:D11"/>
    <mergeCell ref="C12:D12"/>
    <mergeCell ref="F14:G14"/>
    <mergeCell ref="F19:G19"/>
    <mergeCell ref="F20:G20"/>
    <mergeCell ref="F21:G21"/>
    <mergeCell ref="F24:G24"/>
    <mergeCell ref="F25:G25"/>
    <mergeCell ref="F11:G11"/>
    <mergeCell ref="F12:G12"/>
    <mergeCell ref="A29:D29"/>
    <mergeCell ref="D14:E14"/>
    <mergeCell ref="A11:B11"/>
    <mergeCell ref="A12:B12"/>
    <mergeCell ref="A41:F41"/>
    <mergeCell ref="D24:E24"/>
    <mergeCell ref="A2:G2"/>
    <mergeCell ref="A4:G4"/>
    <mergeCell ref="A10:G10"/>
    <mergeCell ref="B14:C14"/>
    <mergeCell ref="B19:C19"/>
    <mergeCell ref="B20:C20"/>
    <mergeCell ref="B21:C21"/>
    <mergeCell ref="A9:F9"/>
    <mergeCell ref="E28:F28"/>
    <mergeCell ref="E29:F29"/>
    <mergeCell ref="A27:F27"/>
    <mergeCell ref="A28:D28"/>
    <mergeCell ref="A40:G40"/>
    <mergeCell ref="A13:F13"/>
    <mergeCell ref="A25:E25"/>
    <mergeCell ref="D32:F32"/>
    <mergeCell ref="D19:E19"/>
    <mergeCell ref="D20:E20"/>
    <mergeCell ref="D21:E21"/>
    <mergeCell ref="B24:C24"/>
    <mergeCell ref="B23:C23"/>
    <mergeCell ref="D23:E23"/>
    <mergeCell ref="D33:F33"/>
    <mergeCell ref="D34:F34"/>
    <mergeCell ref="D35:F35"/>
    <mergeCell ref="A31:F31"/>
    <mergeCell ref="A32:C32"/>
    <mergeCell ref="A33:C33"/>
    <mergeCell ref="A34:C34"/>
    <mergeCell ref="A35:C35"/>
    <mergeCell ref="B15:C15"/>
    <mergeCell ref="D15:E15"/>
    <mergeCell ref="B16:C16"/>
    <mergeCell ref="D16:E16"/>
    <mergeCell ref="A3:G3"/>
    <mergeCell ref="F15:G15"/>
    <mergeCell ref="F16:G16"/>
    <mergeCell ref="F17:G17"/>
    <mergeCell ref="F18:G18"/>
    <mergeCell ref="F22:G22"/>
    <mergeCell ref="F23:G23"/>
    <mergeCell ref="B17:C17"/>
    <mergeCell ref="D17:E17"/>
    <mergeCell ref="B18:C18"/>
    <mergeCell ref="D18:E18"/>
    <mergeCell ref="B22:C22"/>
    <mergeCell ref="D22:E2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9" sqref="E9"/>
    </sheetView>
  </sheetViews>
  <sheetFormatPr defaultRowHeight="15" x14ac:dyDescent="0.25"/>
  <cols>
    <col min="1" max="1" width="3.28515625" customWidth="1"/>
    <col min="2" max="2" width="43.5703125" customWidth="1"/>
    <col min="3" max="3" width="6.42578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56.25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25.5" customHeight="1" x14ac:dyDescent="0.25">
      <c r="A3" s="167" t="s">
        <v>170</v>
      </c>
      <c r="B3" s="168"/>
      <c r="C3" s="168"/>
      <c r="D3" s="168"/>
      <c r="E3" s="168"/>
      <c r="F3" s="168"/>
      <c r="G3" s="169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3" t="s">
        <v>18</v>
      </c>
      <c r="C6" s="3" t="s">
        <v>0</v>
      </c>
      <c r="D6" s="28" t="s">
        <v>16</v>
      </c>
      <c r="E6" s="28" t="s">
        <v>17</v>
      </c>
      <c r="F6" s="28" t="s">
        <v>49</v>
      </c>
      <c r="G6" s="5" t="s">
        <v>7</v>
      </c>
    </row>
    <row r="7" spans="1:7" ht="38.25" x14ac:dyDescent="0.25">
      <c r="A7" s="31">
        <v>1</v>
      </c>
      <c r="B7" s="11" t="s">
        <v>52</v>
      </c>
      <c r="C7" s="34" t="s">
        <v>53</v>
      </c>
      <c r="D7" s="35">
        <v>67</v>
      </c>
      <c r="E7" s="35">
        <v>77</v>
      </c>
      <c r="F7" s="36">
        <v>1</v>
      </c>
      <c r="G7" s="13"/>
    </row>
    <row r="8" spans="1:7" ht="51" x14ac:dyDescent="0.25">
      <c r="A8" s="31">
        <v>2</v>
      </c>
      <c r="B8" s="11" t="s">
        <v>54</v>
      </c>
      <c r="C8" s="34" t="s">
        <v>55</v>
      </c>
      <c r="D8" s="37">
        <v>21.3</v>
      </c>
      <c r="E8" s="35">
        <v>22.9</v>
      </c>
      <c r="F8" s="36">
        <v>1</v>
      </c>
      <c r="G8" s="13"/>
    </row>
    <row r="9" spans="1:7" ht="25.5" x14ac:dyDescent="0.25">
      <c r="A9" s="31">
        <v>3</v>
      </c>
      <c r="B9" s="11" t="s">
        <v>56</v>
      </c>
      <c r="C9" s="34" t="s">
        <v>57</v>
      </c>
      <c r="D9" s="37">
        <v>12</v>
      </c>
      <c r="E9" s="35">
        <v>3.4</v>
      </c>
      <c r="F9" s="38">
        <f>SUM(E9/D9)</f>
        <v>0.28333333333333333</v>
      </c>
      <c r="G9" s="13"/>
    </row>
    <row r="10" spans="1:7" x14ac:dyDescent="0.25">
      <c r="A10" s="31"/>
      <c r="B10" s="7"/>
      <c r="C10" s="7"/>
      <c r="D10" s="7"/>
      <c r="E10" s="7"/>
      <c r="F10" s="29"/>
      <c r="G10" s="30"/>
    </row>
    <row r="11" spans="1:7" x14ac:dyDescent="0.25">
      <c r="A11" s="31"/>
      <c r="B11" s="7" t="s">
        <v>19</v>
      </c>
      <c r="C11" s="7"/>
      <c r="D11" s="7"/>
      <c r="E11" s="7"/>
      <c r="F11" s="12">
        <f>SUM(F7:F10)</f>
        <v>2.2833333333333332</v>
      </c>
      <c r="G11" s="14"/>
    </row>
    <row r="12" spans="1:7" ht="15.75" thickBot="1" x14ac:dyDescent="0.3">
      <c r="A12" s="140" t="s">
        <v>1</v>
      </c>
      <c r="B12" s="141"/>
      <c r="C12" s="141"/>
      <c r="D12" s="141"/>
      <c r="E12" s="141"/>
      <c r="F12" s="142"/>
      <c r="G12" s="27">
        <f>F11/A9</f>
        <v>0.76111111111111107</v>
      </c>
    </row>
    <row r="13" spans="1:7" ht="57.75" customHeight="1" thickBot="1" x14ac:dyDescent="0.3">
      <c r="A13" s="136" t="s">
        <v>58</v>
      </c>
      <c r="B13" s="137"/>
      <c r="C13" s="137"/>
      <c r="D13" s="137"/>
      <c r="E13" s="137"/>
      <c r="F13" s="137"/>
      <c r="G13" s="137"/>
    </row>
    <row r="14" spans="1:7" ht="75.75" customHeight="1" x14ac:dyDescent="0.25">
      <c r="A14" s="165"/>
      <c r="B14" s="166"/>
      <c r="C14" s="159" t="s">
        <v>28</v>
      </c>
      <c r="D14" s="159"/>
      <c r="E14" s="28" t="s">
        <v>27</v>
      </c>
      <c r="F14" s="159" t="s">
        <v>2</v>
      </c>
      <c r="G14" s="160"/>
    </row>
    <row r="15" spans="1:7" ht="57.75" customHeight="1" thickBot="1" x14ac:dyDescent="0.3">
      <c r="A15" s="126" t="s">
        <v>3</v>
      </c>
      <c r="B15" s="127"/>
      <c r="C15" s="170">
        <v>2354385.4</v>
      </c>
      <c r="D15" s="170"/>
      <c r="E15" s="39">
        <v>2026786.9</v>
      </c>
      <c r="F15" s="161">
        <f>E15/C15</f>
        <v>0.86085604336486288</v>
      </c>
      <c r="G15" s="162"/>
    </row>
    <row r="16" spans="1:7" ht="33.75" customHeight="1" thickBot="1" x14ac:dyDescent="0.3">
      <c r="A16" s="149" t="s">
        <v>59</v>
      </c>
      <c r="B16" s="150"/>
      <c r="C16" s="150"/>
      <c r="D16" s="150"/>
      <c r="E16" s="150"/>
      <c r="F16" s="150"/>
      <c r="G16" s="1"/>
    </row>
    <row r="17" spans="1:7" ht="111" customHeight="1" x14ac:dyDescent="0.25">
      <c r="A17" s="2"/>
      <c r="B17" s="121" t="s">
        <v>4</v>
      </c>
      <c r="C17" s="121"/>
      <c r="D17" s="159" t="s">
        <v>24</v>
      </c>
      <c r="E17" s="159"/>
      <c r="F17" s="159" t="s">
        <v>5</v>
      </c>
      <c r="G17" s="160"/>
    </row>
    <row r="18" spans="1:7" ht="189" customHeight="1" x14ac:dyDescent="0.25">
      <c r="A18" s="31">
        <v>1</v>
      </c>
      <c r="B18" s="171" t="s">
        <v>60</v>
      </c>
      <c r="C18" s="172"/>
      <c r="D18" s="104">
        <v>1</v>
      </c>
      <c r="E18" s="104"/>
      <c r="F18" s="173"/>
      <c r="G18" s="174"/>
    </row>
    <row r="19" spans="1:7" ht="58.5" customHeight="1" x14ac:dyDescent="0.25">
      <c r="A19" s="31">
        <v>2</v>
      </c>
      <c r="B19" s="175" t="s">
        <v>61</v>
      </c>
      <c r="C19" s="175"/>
      <c r="D19" s="108">
        <v>1</v>
      </c>
      <c r="E19" s="108"/>
      <c r="F19" s="173"/>
      <c r="G19" s="174"/>
    </row>
    <row r="20" spans="1:7" ht="41.25" customHeight="1" x14ac:dyDescent="0.25">
      <c r="A20" s="31">
        <v>3</v>
      </c>
      <c r="B20" s="175" t="s">
        <v>62</v>
      </c>
      <c r="C20" s="175"/>
      <c r="D20" s="103">
        <v>0</v>
      </c>
      <c r="E20" s="103"/>
      <c r="F20" s="173"/>
      <c r="G20" s="174"/>
    </row>
    <row r="21" spans="1:7" x14ac:dyDescent="0.25">
      <c r="A21" s="40"/>
      <c r="B21" s="178" t="s">
        <v>20</v>
      </c>
      <c r="C21" s="178"/>
      <c r="D21" s="179">
        <f>SUM(D18:D20)</f>
        <v>2</v>
      </c>
      <c r="E21" s="179"/>
      <c r="F21" s="113"/>
      <c r="G21" s="114"/>
    </row>
    <row r="22" spans="1:7" ht="15.75" thickBot="1" x14ac:dyDescent="0.3">
      <c r="A22" s="126" t="s">
        <v>6</v>
      </c>
      <c r="B22" s="127"/>
      <c r="C22" s="127"/>
      <c r="D22" s="127"/>
      <c r="E22" s="127"/>
      <c r="F22" s="157">
        <f>D21/A20</f>
        <v>0.66666666666666663</v>
      </c>
      <c r="G22" s="158"/>
    </row>
    <row r="23" spans="1:7" ht="15.75" thickBot="1" x14ac:dyDescent="0.3">
      <c r="A23" s="9"/>
      <c r="B23" s="9"/>
      <c r="C23" s="9"/>
      <c r="D23" s="9"/>
      <c r="E23" s="10"/>
      <c r="F23" s="8"/>
      <c r="G23" s="8"/>
    </row>
    <row r="24" spans="1:7" x14ac:dyDescent="0.25">
      <c r="A24" s="145" t="s">
        <v>63</v>
      </c>
      <c r="B24" s="146"/>
      <c r="C24" s="146"/>
      <c r="D24" s="146"/>
      <c r="E24" s="146"/>
      <c r="F24" s="147"/>
      <c r="G24" s="1"/>
    </row>
    <row r="25" spans="1:7" x14ac:dyDescent="0.25">
      <c r="A25" s="148"/>
      <c r="B25" s="113"/>
      <c r="C25" s="113"/>
      <c r="D25" s="113"/>
      <c r="E25" s="113" t="s">
        <v>14</v>
      </c>
      <c r="F25" s="114"/>
      <c r="G25" s="1"/>
    </row>
    <row r="26" spans="1:7" ht="15.75" thickBot="1" x14ac:dyDescent="0.3">
      <c r="A26" s="163" t="s">
        <v>15</v>
      </c>
      <c r="B26" s="164"/>
      <c r="C26" s="164"/>
      <c r="D26" s="164"/>
      <c r="E26" s="176">
        <f>(G12+F15+F22)/3</f>
        <v>0.76287794038088019</v>
      </c>
      <c r="F26" s="177"/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ht="15.75" thickBot="1" x14ac:dyDescent="0.3">
      <c r="A28" s="117" t="s">
        <v>21</v>
      </c>
      <c r="B28" s="118"/>
      <c r="C28" s="118"/>
      <c r="D28" s="118"/>
      <c r="E28" s="118"/>
      <c r="F28" s="119"/>
      <c r="G28" s="1"/>
    </row>
    <row r="29" spans="1:7" x14ac:dyDescent="0.25">
      <c r="A29" s="120" t="s">
        <v>22</v>
      </c>
      <c r="B29" s="121"/>
      <c r="C29" s="121"/>
      <c r="D29" s="121" t="s">
        <v>64</v>
      </c>
      <c r="E29" s="121"/>
      <c r="F29" s="128"/>
      <c r="G29" s="1"/>
    </row>
    <row r="30" spans="1:7" x14ac:dyDescent="0.25">
      <c r="A30" s="122" t="s">
        <v>11</v>
      </c>
      <c r="B30" s="123"/>
      <c r="C30" s="123"/>
      <c r="D30" s="113" t="s">
        <v>8</v>
      </c>
      <c r="E30" s="113"/>
      <c r="F30" s="114"/>
      <c r="G30" s="1"/>
    </row>
    <row r="31" spans="1:7" x14ac:dyDescent="0.25">
      <c r="A31" s="122" t="s">
        <v>12</v>
      </c>
      <c r="B31" s="123"/>
      <c r="C31" s="123"/>
      <c r="D31" s="113" t="s">
        <v>9</v>
      </c>
      <c r="E31" s="113"/>
      <c r="F31" s="114"/>
      <c r="G31" s="1"/>
    </row>
    <row r="32" spans="1:7" ht="15.75" thickBot="1" x14ac:dyDescent="0.3">
      <c r="A32" s="124" t="s">
        <v>13</v>
      </c>
      <c r="B32" s="125"/>
      <c r="C32" s="125"/>
      <c r="D32" s="115" t="s">
        <v>10</v>
      </c>
      <c r="E32" s="115"/>
      <c r="F32" s="116"/>
      <c r="G32" s="1"/>
    </row>
    <row r="34" spans="1:7" x14ac:dyDescent="0.25">
      <c r="A34" s="131" t="s">
        <v>25</v>
      </c>
      <c r="B34" s="131"/>
      <c r="C34" s="131"/>
      <c r="D34" s="131"/>
      <c r="E34" s="131"/>
      <c r="F34" s="131"/>
    </row>
    <row r="35" spans="1:7" ht="15" customHeight="1" x14ac:dyDescent="0.25">
      <c r="A35" s="131" t="s">
        <v>48</v>
      </c>
      <c r="B35" s="131"/>
      <c r="C35" s="131"/>
      <c r="D35" s="131"/>
      <c r="E35" s="131"/>
      <c r="F35" s="131"/>
      <c r="G35" s="131"/>
    </row>
    <row r="36" spans="1:7" x14ac:dyDescent="0.25">
      <c r="A36" s="131" t="s">
        <v>26</v>
      </c>
      <c r="B36" s="131"/>
      <c r="C36" s="131"/>
      <c r="D36" s="131"/>
      <c r="E36" s="131"/>
      <c r="F36" s="131"/>
      <c r="G36" s="131"/>
    </row>
    <row r="37" spans="1:7" x14ac:dyDescent="0.25">
      <c r="A37" s="131"/>
      <c r="B37" s="131"/>
      <c r="C37" s="131"/>
      <c r="D37" s="131"/>
      <c r="E37" s="131"/>
      <c r="F37" s="131"/>
    </row>
  </sheetData>
  <mergeCells count="47">
    <mergeCell ref="A37:F37"/>
    <mergeCell ref="A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4:F34"/>
    <mergeCell ref="A35:G35"/>
    <mergeCell ref="A36:G36"/>
    <mergeCell ref="A26:D26"/>
    <mergeCell ref="E26:F26"/>
    <mergeCell ref="B20:C20"/>
    <mergeCell ref="D20:E20"/>
    <mergeCell ref="F20:G20"/>
    <mergeCell ref="B21:C21"/>
    <mergeCell ref="D21:E21"/>
    <mergeCell ref="F21:G21"/>
    <mergeCell ref="A22:E22"/>
    <mergeCell ref="F22:G22"/>
    <mergeCell ref="A24:F24"/>
    <mergeCell ref="A25:D25"/>
    <mergeCell ref="E25:F25"/>
    <mergeCell ref="B18:C18"/>
    <mergeCell ref="D18:E18"/>
    <mergeCell ref="F18:G18"/>
    <mergeCell ref="B19:C19"/>
    <mergeCell ref="D19:E19"/>
    <mergeCell ref="F19:G19"/>
    <mergeCell ref="A15:B15"/>
    <mergeCell ref="C15:D15"/>
    <mergeCell ref="F15:G15"/>
    <mergeCell ref="A16:F16"/>
    <mergeCell ref="B17:C17"/>
    <mergeCell ref="D17:E17"/>
    <mergeCell ref="F17:G17"/>
    <mergeCell ref="A14:B14"/>
    <mergeCell ref="C14:D14"/>
    <mergeCell ref="F14:G14"/>
    <mergeCell ref="A2:G2"/>
    <mergeCell ref="A3:G3"/>
    <mergeCell ref="A5:G5"/>
    <mergeCell ref="A12:F12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2" sqref="A42:F42"/>
    </sheetView>
  </sheetViews>
  <sheetFormatPr defaultRowHeight="15" x14ac:dyDescent="0.25"/>
  <cols>
    <col min="1" max="1" width="4.140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54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33.75" customHeight="1" x14ac:dyDescent="0.25">
      <c r="A3" s="180" t="s">
        <v>178</v>
      </c>
      <c r="B3" s="180"/>
      <c r="C3" s="180"/>
      <c r="D3" s="180"/>
      <c r="E3" s="180"/>
      <c r="F3" s="180"/>
      <c r="G3" s="180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41"/>
      <c r="B6" s="42" t="s">
        <v>18</v>
      </c>
      <c r="C6" s="42" t="s">
        <v>0</v>
      </c>
      <c r="D6" s="43" t="s">
        <v>16</v>
      </c>
      <c r="E6" s="43" t="s">
        <v>17</v>
      </c>
      <c r="F6" s="43" t="s">
        <v>79</v>
      </c>
      <c r="G6" s="44" t="s">
        <v>7</v>
      </c>
    </row>
    <row r="7" spans="1:7" ht="45" x14ac:dyDescent="0.25">
      <c r="A7" s="32">
        <v>1</v>
      </c>
      <c r="B7" s="45" t="s">
        <v>66</v>
      </c>
      <c r="C7" s="45" t="s">
        <v>34</v>
      </c>
      <c r="D7" s="46">
        <v>43.8</v>
      </c>
      <c r="E7" s="46">
        <v>43.8</v>
      </c>
      <c r="F7" s="46">
        <v>100</v>
      </c>
      <c r="G7" s="7"/>
    </row>
    <row r="8" spans="1:7" ht="75" x14ac:dyDescent="0.25">
      <c r="A8" s="32">
        <v>2</v>
      </c>
      <c r="B8" s="45" t="s">
        <v>67</v>
      </c>
      <c r="C8" s="45" t="s">
        <v>34</v>
      </c>
      <c r="D8" s="46">
        <v>105</v>
      </c>
      <c r="E8" s="46">
        <v>111.4</v>
      </c>
      <c r="F8" s="46">
        <v>100</v>
      </c>
      <c r="G8" s="7"/>
    </row>
    <row r="9" spans="1:7" ht="45" x14ac:dyDescent="0.25">
      <c r="A9" s="32"/>
      <c r="B9" s="45" t="s">
        <v>68</v>
      </c>
      <c r="C9" s="45"/>
      <c r="D9" s="45"/>
      <c r="E9" s="45"/>
      <c r="F9" s="46"/>
      <c r="G9" s="7"/>
    </row>
    <row r="10" spans="1:7" x14ac:dyDescent="0.25">
      <c r="A10" s="32">
        <v>3</v>
      </c>
      <c r="B10" s="45" t="s">
        <v>69</v>
      </c>
      <c r="C10" s="45" t="s">
        <v>34</v>
      </c>
      <c r="D10" s="46">
        <v>99</v>
      </c>
      <c r="E10" s="46">
        <v>99</v>
      </c>
      <c r="F10" s="46">
        <v>100</v>
      </c>
      <c r="G10" s="7"/>
    </row>
    <row r="11" spans="1:7" x14ac:dyDescent="0.25">
      <c r="A11" s="32">
        <v>4</v>
      </c>
      <c r="B11" s="45" t="s">
        <v>70</v>
      </c>
      <c r="C11" s="45" t="s">
        <v>34</v>
      </c>
      <c r="D11" s="46">
        <v>99</v>
      </c>
      <c r="E11" s="46">
        <v>99</v>
      </c>
      <c r="F11" s="46">
        <v>100</v>
      </c>
      <c r="G11" s="7"/>
    </row>
    <row r="12" spans="1:7" x14ac:dyDescent="0.25">
      <c r="A12" s="32">
        <v>5</v>
      </c>
      <c r="B12" s="45" t="s">
        <v>71</v>
      </c>
      <c r="C12" s="45" t="s">
        <v>34</v>
      </c>
      <c r="D12" s="46">
        <v>99</v>
      </c>
      <c r="E12" s="46">
        <v>99</v>
      </c>
      <c r="F12" s="46">
        <v>100</v>
      </c>
      <c r="G12" s="7"/>
    </row>
    <row r="13" spans="1:7" x14ac:dyDescent="0.25">
      <c r="A13" s="29"/>
      <c r="B13" s="7"/>
      <c r="C13" s="7"/>
      <c r="D13" s="7"/>
      <c r="E13" s="46"/>
      <c r="F13" s="7"/>
      <c r="G13" s="7"/>
    </row>
    <row r="14" spans="1:7" x14ac:dyDescent="0.25">
      <c r="A14" s="31"/>
      <c r="B14" s="7"/>
      <c r="C14" s="7"/>
      <c r="D14" s="7"/>
      <c r="E14" s="7"/>
      <c r="F14" s="7"/>
      <c r="G14" s="47"/>
    </row>
    <row r="15" spans="1:7" x14ac:dyDescent="0.25">
      <c r="A15" s="31"/>
      <c r="B15" s="7" t="s">
        <v>19</v>
      </c>
      <c r="C15" s="7"/>
      <c r="D15" s="7"/>
      <c r="E15" s="7"/>
      <c r="F15" s="7">
        <f>SUM(F7:F12)</f>
        <v>500</v>
      </c>
      <c r="G15" s="47"/>
    </row>
    <row r="16" spans="1:7" ht="15.75" thickBot="1" x14ac:dyDescent="0.3">
      <c r="A16" s="140" t="s">
        <v>1</v>
      </c>
      <c r="B16" s="141"/>
      <c r="C16" s="141"/>
      <c r="D16" s="141"/>
      <c r="E16" s="141"/>
      <c r="F16" s="142"/>
      <c r="G16" s="48">
        <f>F15/A12</f>
        <v>100</v>
      </c>
    </row>
    <row r="17" spans="1:7" ht="49.5" customHeight="1" thickBot="1" x14ac:dyDescent="0.3">
      <c r="A17" s="136" t="s">
        <v>58</v>
      </c>
      <c r="B17" s="137"/>
      <c r="C17" s="137"/>
      <c r="D17" s="137"/>
      <c r="E17" s="137"/>
      <c r="F17" s="137"/>
      <c r="G17" s="137"/>
    </row>
    <row r="18" spans="1:7" ht="45" x14ac:dyDescent="0.25">
      <c r="A18" s="165"/>
      <c r="B18" s="166"/>
      <c r="C18" s="159" t="s">
        <v>28</v>
      </c>
      <c r="D18" s="159"/>
      <c r="E18" s="28" t="s">
        <v>27</v>
      </c>
      <c r="F18" s="159" t="s">
        <v>2</v>
      </c>
      <c r="G18" s="160"/>
    </row>
    <row r="19" spans="1:7" ht="15.75" thickBot="1" x14ac:dyDescent="0.3">
      <c r="A19" s="126" t="s">
        <v>3</v>
      </c>
      <c r="B19" s="127"/>
      <c r="C19" s="181">
        <v>312.89999999999998</v>
      </c>
      <c r="D19" s="182"/>
      <c r="E19" s="49">
        <v>282.89999999999998</v>
      </c>
      <c r="F19" s="183">
        <f>SUM(E19/C19*100)</f>
        <v>90.41227229146692</v>
      </c>
      <c r="G19" s="184"/>
    </row>
    <row r="20" spans="1:7" ht="44.25" customHeight="1" thickBot="1" x14ac:dyDescent="0.3">
      <c r="A20" s="149" t="s">
        <v>59</v>
      </c>
      <c r="B20" s="150"/>
      <c r="C20" s="150"/>
      <c r="D20" s="150"/>
      <c r="E20" s="150"/>
      <c r="F20" s="150"/>
      <c r="G20" s="1"/>
    </row>
    <row r="21" spans="1:7" ht="76.5" customHeight="1" x14ac:dyDescent="0.25">
      <c r="A21" s="2"/>
      <c r="B21" s="121" t="s">
        <v>4</v>
      </c>
      <c r="C21" s="121"/>
      <c r="D21" s="159" t="s">
        <v>24</v>
      </c>
      <c r="E21" s="159"/>
      <c r="F21" s="159" t="s">
        <v>5</v>
      </c>
      <c r="G21" s="160"/>
    </row>
    <row r="22" spans="1:7" x14ac:dyDescent="0.25">
      <c r="A22" s="31"/>
      <c r="B22" s="103" t="s">
        <v>78</v>
      </c>
      <c r="C22" s="103"/>
      <c r="D22" s="100"/>
      <c r="E22" s="100"/>
      <c r="F22" s="113"/>
      <c r="G22" s="114"/>
    </row>
    <row r="23" spans="1:7" x14ac:dyDescent="0.25">
      <c r="A23" s="31"/>
      <c r="D23" s="100"/>
      <c r="E23" s="100"/>
      <c r="F23" s="113"/>
      <c r="G23" s="114"/>
    </row>
    <row r="24" spans="1:7" x14ac:dyDescent="0.25">
      <c r="A24" s="31"/>
      <c r="B24" s="103"/>
      <c r="C24" s="103"/>
      <c r="D24" s="100"/>
      <c r="E24" s="100"/>
      <c r="F24" s="113"/>
      <c r="G24" s="114"/>
    </row>
    <row r="25" spans="1:7" x14ac:dyDescent="0.25">
      <c r="A25" s="31"/>
      <c r="B25" s="103"/>
      <c r="C25" s="103"/>
      <c r="D25" s="100"/>
      <c r="E25" s="100"/>
      <c r="F25" s="113"/>
      <c r="G25" s="114"/>
    </row>
    <row r="26" spans="1:7" x14ac:dyDescent="0.25">
      <c r="A26" s="40"/>
      <c r="B26" s="178" t="s">
        <v>20</v>
      </c>
      <c r="C26" s="178"/>
      <c r="D26" s="185">
        <f>SUM(D22:D25)*100</f>
        <v>0</v>
      </c>
      <c r="E26" s="185"/>
      <c r="F26" s="113"/>
      <c r="G26" s="114"/>
    </row>
    <row r="27" spans="1:7" ht="15.75" thickBot="1" x14ac:dyDescent="0.3">
      <c r="A27" s="126" t="s">
        <v>6</v>
      </c>
      <c r="B27" s="127"/>
      <c r="C27" s="127"/>
      <c r="D27" s="127"/>
      <c r="E27" s="127"/>
      <c r="F27" s="186">
        <v>0</v>
      </c>
      <c r="G27" s="187"/>
    </row>
    <row r="28" spans="1:7" ht="15.75" thickBot="1" x14ac:dyDescent="0.3">
      <c r="A28" s="9"/>
      <c r="B28" s="9"/>
      <c r="C28" s="9"/>
      <c r="D28" s="9"/>
      <c r="E28" s="10"/>
      <c r="F28" s="8"/>
      <c r="G28" s="8"/>
    </row>
    <row r="29" spans="1:7" x14ac:dyDescent="0.25">
      <c r="A29" s="145" t="s">
        <v>63</v>
      </c>
      <c r="B29" s="146"/>
      <c r="C29" s="146"/>
      <c r="D29" s="146"/>
      <c r="E29" s="146"/>
      <c r="F29" s="147"/>
      <c r="G29" s="1"/>
    </row>
    <row r="30" spans="1:7" x14ac:dyDescent="0.25">
      <c r="A30" s="148"/>
      <c r="B30" s="113"/>
      <c r="C30" s="113"/>
      <c r="D30" s="113"/>
      <c r="E30" s="113" t="s">
        <v>74</v>
      </c>
      <c r="F30" s="114"/>
      <c r="G30" s="1"/>
    </row>
    <row r="31" spans="1:7" ht="15.75" thickBot="1" x14ac:dyDescent="0.3">
      <c r="A31" s="163" t="s">
        <v>15</v>
      </c>
      <c r="B31" s="164"/>
      <c r="C31" s="164"/>
      <c r="D31" s="164"/>
      <c r="E31" s="188">
        <f>(G16+F19+F27)/2</f>
        <v>95.206136145733467</v>
      </c>
      <c r="F31" s="189"/>
      <c r="G31" s="1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ht="15.75" thickBot="1" x14ac:dyDescent="0.3">
      <c r="A33" s="117" t="s">
        <v>21</v>
      </c>
      <c r="B33" s="118"/>
      <c r="C33" s="118"/>
      <c r="D33" s="118"/>
      <c r="E33" s="118"/>
      <c r="F33" s="119"/>
      <c r="G33" s="1"/>
    </row>
    <row r="34" spans="1:7" x14ac:dyDescent="0.25">
      <c r="A34" s="120" t="s">
        <v>22</v>
      </c>
      <c r="B34" s="121"/>
      <c r="C34" s="121"/>
      <c r="D34" s="121" t="s">
        <v>64</v>
      </c>
      <c r="E34" s="121"/>
      <c r="F34" s="128"/>
      <c r="G34" s="1"/>
    </row>
    <row r="35" spans="1:7" x14ac:dyDescent="0.25">
      <c r="A35" s="122" t="s">
        <v>11</v>
      </c>
      <c r="B35" s="123"/>
      <c r="C35" s="123"/>
      <c r="D35" s="113" t="s">
        <v>8</v>
      </c>
      <c r="E35" s="113"/>
      <c r="F35" s="114"/>
      <c r="G35" s="1"/>
    </row>
    <row r="36" spans="1:7" x14ac:dyDescent="0.25">
      <c r="A36" s="122" t="s">
        <v>12</v>
      </c>
      <c r="B36" s="123"/>
      <c r="C36" s="123"/>
      <c r="D36" s="113" t="s">
        <v>9</v>
      </c>
      <c r="E36" s="113"/>
      <c r="F36" s="114"/>
      <c r="G36" s="1"/>
    </row>
    <row r="37" spans="1:7" ht="15.75" thickBot="1" x14ac:dyDescent="0.3">
      <c r="A37" s="124" t="s">
        <v>13</v>
      </c>
      <c r="B37" s="125"/>
      <c r="C37" s="125"/>
      <c r="D37" s="115" t="s">
        <v>10</v>
      </c>
      <c r="E37" s="115"/>
      <c r="F37" s="116"/>
      <c r="G37" s="1"/>
    </row>
    <row r="39" spans="1:7" x14ac:dyDescent="0.25">
      <c r="A39" s="131" t="s">
        <v>25</v>
      </c>
      <c r="B39" s="131"/>
      <c r="C39" s="131"/>
      <c r="D39" s="131"/>
      <c r="E39" s="131"/>
      <c r="F39" s="131"/>
    </row>
    <row r="40" spans="1:7" ht="15" customHeight="1" x14ac:dyDescent="0.25">
      <c r="A40" s="131" t="s">
        <v>48</v>
      </c>
      <c r="B40" s="131"/>
      <c r="C40" s="131"/>
      <c r="D40" s="131"/>
      <c r="E40" s="131"/>
      <c r="F40" s="131"/>
      <c r="G40" s="131"/>
    </row>
    <row r="41" spans="1:7" x14ac:dyDescent="0.25">
      <c r="A41" s="131" t="s">
        <v>26</v>
      </c>
      <c r="B41" s="131"/>
      <c r="C41" s="131"/>
      <c r="D41" s="131"/>
      <c r="E41" s="131"/>
      <c r="F41" s="131"/>
      <c r="G41" s="131"/>
    </row>
    <row r="42" spans="1:7" x14ac:dyDescent="0.25">
      <c r="A42" s="131"/>
      <c r="B42" s="131"/>
      <c r="C42" s="131"/>
      <c r="D42" s="131"/>
      <c r="E42" s="131"/>
      <c r="F42" s="131"/>
    </row>
  </sheetData>
  <mergeCells count="49">
    <mergeCell ref="A39:F39"/>
    <mergeCell ref="A40:G40"/>
    <mergeCell ref="A41:G41"/>
    <mergeCell ref="A42:F42"/>
    <mergeCell ref="A35:C35"/>
    <mergeCell ref="D35:F35"/>
    <mergeCell ref="A36:C36"/>
    <mergeCell ref="D36:F36"/>
    <mergeCell ref="A37:C37"/>
    <mergeCell ref="D37:F37"/>
    <mergeCell ref="A34:C34"/>
    <mergeCell ref="D34:F34"/>
    <mergeCell ref="B26:C26"/>
    <mergeCell ref="D26:E26"/>
    <mergeCell ref="F26:G26"/>
    <mergeCell ref="A27:E27"/>
    <mergeCell ref="F27:G27"/>
    <mergeCell ref="A29:F29"/>
    <mergeCell ref="A30:D30"/>
    <mergeCell ref="E30:F30"/>
    <mergeCell ref="A31:D31"/>
    <mergeCell ref="E31:F31"/>
    <mergeCell ref="A33:F33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D23:E23"/>
    <mergeCell ref="F23:G23"/>
    <mergeCell ref="A19:B19"/>
    <mergeCell ref="C19:D19"/>
    <mergeCell ref="F19:G19"/>
    <mergeCell ref="A20:F20"/>
    <mergeCell ref="B21:C21"/>
    <mergeCell ref="D21:E21"/>
    <mergeCell ref="F21:G21"/>
    <mergeCell ref="A18:B18"/>
    <mergeCell ref="C18:D18"/>
    <mergeCell ref="F18:G18"/>
    <mergeCell ref="A2:G2"/>
    <mergeCell ref="A3:G3"/>
    <mergeCell ref="A5:G5"/>
    <mergeCell ref="A16:F16"/>
    <mergeCell ref="A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39" sqref="B39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51.75" customHeight="1" x14ac:dyDescent="0.3">
      <c r="A2" s="133" t="s">
        <v>172</v>
      </c>
      <c r="B2" s="134"/>
      <c r="C2" s="134"/>
      <c r="D2" s="134"/>
      <c r="E2" s="134"/>
      <c r="F2" s="134"/>
      <c r="G2" s="134"/>
    </row>
    <row r="3" spans="1:7" ht="22.5" customHeight="1" x14ac:dyDescent="0.25">
      <c r="A3" s="190" t="s">
        <v>173</v>
      </c>
      <c r="B3" s="191"/>
      <c r="C3" s="191"/>
      <c r="D3" s="191"/>
      <c r="E3" s="191"/>
      <c r="F3" s="191"/>
      <c r="G3" s="192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3" t="s">
        <v>18</v>
      </c>
      <c r="C6" s="3" t="s">
        <v>0</v>
      </c>
      <c r="D6" s="28" t="s">
        <v>16</v>
      </c>
      <c r="E6" s="28" t="s">
        <v>17</v>
      </c>
      <c r="F6" s="28" t="s">
        <v>65</v>
      </c>
      <c r="G6" s="5" t="s">
        <v>7</v>
      </c>
    </row>
    <row r="7" spans="1:7" ht="51" x14ac:dyDescent="0.25">
      <c r="A7" s="31">
        <v>1</v>
      </c>
      <c r="B7" s="11" t="s">
        <v>75</v>
      </c>
      <c r="C7" s="50" t="s">
        <v>34</v>
      </c>
      <c r="D7" s="51">
        <v>118.9</v>
      </c>
      <c r="E7" s="51">
        <v>98.4</v>
      </c>
      <c r="F7" s="51">
        <v>83</v>
      </c>
      <c r="G7" s="52"/>
    </row>
    <row r="8" spans="1:7" x14ac:dyDescent="0.25">
      <c r="A8" s="31"/>
      <c r="B8" s="7"/>
      <c r="C8" s="7"/>
      <c r="D8" s="53"/>
      <c r="E8" s="53"/>
      <c r="F8" s="53"/>
      <c r="G8" s="54"/>
    </row>
    <row r="9" spans="1:7" x14ac:dyDescent="0.25">
      <c r="A9" s="31"/>
      <c r="B9" s="7"/>
      <c r="C9" s="7"/>
      <c r="D9" s="53"/>
      <c r="E9" s="53"/>
      <c r="F9" s="53"/>
      <c r="G9" s="54"/>
    </row>
    <row r="10" spans="1:7" x14ac:dyDescent="0.25">
      <c r="A10" s="31"/>
      <c r="B10" s="7" t="s">
        <v>76</v>
      </c>
      <c r="C10" s="7"/>
      <c r="D10" s="53"/>
      <c r="E10" s="53"/>
      <c r="F10" s="36">
        <v>0.83</v>
      </c>
      <c r="G10" s="54"/>
    </row>
    <row r="11" spans="1:7" ht="15.75" thickBot="1" x14ac:dyDescent="0.3">
      <c r="A11" s="140" t="s">
        <v>1</v>
      </c>
      <c r="B11" s="141"/>
      <c r="C11" s="141"/>
      <c r="D11" s="141"/>
      <c r="E11" s="141"/>
      <c r="F11" s="142"/>
      <c r="G11" s="55">
        <v>0.83</v>
      </c>
    </row>
    <row r="12" spans="1:7" ht="45" customHeight="1" thickBot="1" x14ac:dyDescent="0.3">
      <c r="A12" s="136" t="s">
        <v>58</v>
      </c>
      <c r="B12" s="137"/>
      <c r="C12" s="137"/>
      <c r="D12" s="137"/>
      <c r="E12" s="137"/>
      <c r="F12" s="137"/>
      <c r="G12" s="137"/>
    </row>
    <row r="13" spans="1:7" ht="61.5" customHeight="1" x14ac:dyDescent="0.25">
      <c r="A13" s="165"/>
      <c r="B13" s="166"/>
      <c r="C13" s="159" t="s">
        <v>28</v>
      </c>
      <c r="D13" s="159"/>
      <c r="E13" s="28" t="s">
        <v>27</v>
      </c>
      <c r="F13" s="159" t="s">
        <v>2</v>
      </c>
      <c r="G13" s="160"/>
    </row>
    <row r="14" spans="1:7" ht="57" customHeight="1" thickBot="1" x14ac:dyDescent="0.3">
      <c r="A14" s="126" t="s">
        <v>3</v>
      </c>
      <c r="B14" s="127"/>
      <c r="C14" s="193" t="s">
        <v>77</v>
      </c>
      <c r="D14" s="193"/>
      <c r="E14" s="56"/>
      <c r="F14" s="186" t="e">
        <f>E14/D14*100</f>
        <v>#DIV/0!</v>
      </c>
      <c r="G14" s="187"/>
    </row>
    <row r="15" spans="1:7" ht="48.75" customHeight="1" thickBot="1" x14ac:dyDescent="0.3">
      <c r="A15" s="149" t="s">
        <v>59</v>
      </c>
      <c r="B15" s="150"/>
      <c r="C15" s="150"/>
      <c r="D15" s="150"/>
      <c r="E15" s="150"/>
      <c r="F15" s="150"/>
      <c r="G15" s="1"/>
    </row>
    <row r="16" spans="1:7" ht="54.75" customHeight="1" x14ac:dyDescent="0.25">
      <c r="A16" s="2"/>
      <c r="B16" s="121" t="s">
        <v>4</v>
      </c>
      <c r="C16" s="121"/>
      <c r="D16" s="159" t="s">
        <v>24</v>
      </c>
      <c r="E16" s="159"/>
      <c r="F16" s="159" t="s">
        <v>5</v>
      </c>
      <c r="G16" s="160"/>
    </row>
    <row r="17" spans="1:7" x14ac:dyDescent="0.25">
      <c r="A17" s="31"/>
      <c r="B17" s="103" t="s">
        <v>78</v>
      </c>
      <c r="C17" s="103"/>
      <c r="D17" s="100"/>
      <c r="E17" s="100"/>
      <c r="F17" s="113"/>
      <c r="G17" s="114"/>
    </row>
    <row r="18" spans="1:7" x14ac:dyDescent="0.25">
      <c r="A18" s="31"/>
      <c r="B18" s="103"/>
      <c r="C18" s="103"/>
      <c r="D18" s="100"/>
      <c r="E18" s="100"/>
      <c r="F18" s="113"/>
      <c r="G18" s="114"/>
    </row>
    <row r="19" spans="1:7" x14ac:dyDescent="0.25">
      <c r="A19" s="31"/>
      <c r="B19" s="103"/>
      <c r="C19" s="103"/>
      <c r="D19" s="100"/>
      <c r="E19" s="100"/>
      <c r="F19" s="113"/>
      <c r="G19" s="114"/>
    </row>
    <row r="20" spans="1:7" x14ac:dyDescent="0.25">
      <c r="A20" s="31"/>
      <c r="B20" s="103"/>
      <c r="C20" s="103"/>
      <c r="D20" s="100"/>
      <c r="E20" s="100"/>
      <c r="F20" s="113"/>
      <c r="G20" s="114"/>
    </row>
    <row r="21" spans="1:7" x14ac:dyDescent="0.25">
      <c r="A21" s="40"/>
      <c r="B21" s="178" t="s">
        <v>20</v>
      </c>
      <c r="C21" s="178"/>
      <c r="D21" s="185">
        <f>SUM(D17:D20)*100</f>
        <v>0</v>
      </c>
      <c r="E21" s="185"/>
      <c r="F21" s="113"/>
      <c r="G21" s="114"/>
    </row>
    <row r="22" spans="1:7" ht="15.75" thickBot="1" x14ac:dyDescent="0.3">
      <c r="A22" s="126" t="s">
        <v>6</v>
      </c>
      <c r="B22" s="127"/>
      <c r="C22" s="127"/>
      <c r="D22" s="127"/>
      <c r="E22" s="127"/>
      <c r="F22" s="186" t="e">
        <f>D21/A20</f>
        <v>#DIV/0!</v>
      </c>
      <c r="G22" s="187"/>
    </row>
    <row r="23" spans="1:7" ht="15.75" thickBot="1" x14ac:dyDescent="0.3">
      <c r="A23" s="9"/>
      <c r="B23" s="9"/>
      <c r="C23" s="9"/>
      <c r="D23" s="9"/>
      <c r="E23" s="10"/>
      <c r="F23" s="8"/>
      <c r="G23" s="8"/>
    </row>
    <row r="24" spans="1:7" x14ac:dyDescent="0.25">
      <c r="A24" s="145" t="s">
        <v>63</v>
      </c>
      <c r="B24" s="146"/>
      <c r="C24" s="146"/>
      <c r="D24" s="146"/>
      <c r="E24" s="146"/>
      <c r="F24" s="147"/>
      <c r="G24" s="1"/>
    </row>
    <row r="25" spans="1:7" x14ac:dyDescent="0.25">
      <c r="A25" s="148"/>
      <c r="B25" s="113"/>
      <c r="C25" s="113"/>
      <c r="D25" s="113"/>
      <c r="E25" s="113" t="s">
        <v>14</v>
      </c>
      <c r="F25" s="114"/>
      <c r="G25" s="1"/>
    </row>
    <row r="26" spans="1:7" ht="15.75" thickBot="1" x14ac:dyDescent="0.3">
      <c r="A26" s="163" t="s">
        <v>15</v>
      </c>
      <c r="B26" s="164"/>
      <c r="C26" s="164"/>
      <c r="D26" s="164"/>
      <c r="E26" s="157">
        <v>0.83</v>
      </c>
      <c r="F26" s="187"/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ht="15.75" thickBot="1" x14ac:dyDescent="0.3">
      <c r="A28" s="117" t="s">
        <v>21</v>
      </c>
      <c r="B28" s="118"/>
      <c r="C28" s="118"/>
      <c r="D28" s="118"/>
      <c r="E28" s="118"/>
      <c r="F28" s="119"/>
      <c r="G28" s="1"/>
    </row>
    <row r="29" spans="1:7" x14ac:dyDescent="0.25">
      <c r="A29" s="120" t="s">
        <v>22</v>
      </c>
      <c r="B29" s="121"/>
      <c r="C29" s="121"/>
      <c r="D29" s="121" t="s">
        <v>64</v>
      </c>
      <c r="E29" s="121"/>
      <c r="F29" s="128"/>
      <c r="G29" s="1"/>
    </row>
    <row r="30" spans="1:7" x14ac:dyDescent="0.25">
      <c r="A30" s="122" t="s">
        <v>11</v>
      </c>
      <c r="B30" s="123"/>
      <c r="C30" s="123"/>
      <c r="D30" s="113" t="s">
        <v>8</v>
      </c>
      <c r="E30" s="113"/>
      <c r="F30" s="114"/>
      <c r="G30" s="1"/>
    </row>
    <row r="31" spans="1:7" x14ac:dyDescent="0.25">
      <c r="A31" s="122" t="s">
        <v>12</v>
      </c>
      <c r="B31" s="123"/>
      <c r="C31" s="123"/>
      <c r="D31" s="113" t="s">
        <v>9</v>
      </c>
      <c r="E31" s="113"/>
      <c r="F31" s="114"/>
      <c r="G31" s="1"/>
    </row>
    <row r="32" spans="1:7" ht="15.75" thickBot="1" x14ac:dyDescent="0.3">
      <c r="A32" s="124" t="s">
        <v>13</v>
      </c>
      <c r="B32" s="125"/>
      <c r="C32" s="125"/>
      <c r="D32" s="115" t="s">
        <v>10</v>
      </c>
      <c r="E32" s="115"/>
      <c r="F32" s="116"/>
      <c r="G32" s="1"/>
    </row>
    <row r="34" spans="1:7" x14ac:dyDescent="0.25">
      <c r="A34" s="131" t="s">
        <v>25</v>
      </c>
      <c r="B34" s="131"/>
      <c r="C34" s="131"/>
      <c r="D34" s="131"/>
      <c r="E34" s="131"/>
      <c r="F34" s="131"/>
    </row>
    <row r="35" spans="1:7" ht="15" customHeight="1" x14ac:dyDescent="0.25">
      <c r="A35" s="131" t="s">
        <v>48</v>
      </c>
      <c r="B35" s="131"/>
      <c r="C35" s="131"/>
      <c r="D35" s="131"/>
      <c r="E35" s="131"/>
      <c r="F35" s="131"/>
      <c r="G35" s="131"/>
    </row>
    <row r="36" spans="1:7" ht="38.25" customHeight="1" x14ac:dyDescent="0.25">
      <c r="A36" s="131" t="s">
        <v>174</v>
      </c>
      <c r="B36" s="131"/>
      <c r="C36" s="131"/>
      <c r="D36" s="131"/>
      <c r="E36" s="131"/>
      <c r="F36" s="131"/>
      <c r="G36" s="131"/>
    </row>
    <row r="37" spans="1:7" x14ac:dyDescent="0.25">
      <c r="A37" s="131"/>
      <c r="B37" s="131"/>
      <c r="C37" s="131"/>
      <c r="D37" s="131"/>
      <c r="E37" s="131"/>
      <c r="F37" s="131"/>
    </row>
  </sheetData>
  <mergeCells count="50">
    <mergeCell ref="A34:F34"/>
    <mergeCell ref="A35:G35"/>
    <mergeCell ref="A36:G36"/>
    <mergeCell ref="A37:F37"/>
    <mergeCell ref="A30:C30"/>
    <mergeCell ref="D30:F30"/>
    <mergeCell ref="A31:C31"/>
    <mergeCell ref="D31:F31"/>
    <mergeCell ref="A32:C32"/>
    <mergeCell ref="D32:F32"/>
    <mergeCell ref="A29:C29"/>
    <mergeCell ref="D29:F29"/>
    <mergeCell ref="B21:C21"/>
    <mergeCell ref="D21:E21"/>
    <mergeCell ref="F21:G21"/>
    <mergeCell ref="A22:E22"/>
    <mergeCell ref="F22:G22"/>
    <mergeCell ref="A24:F24"/>
    <mergeCell ref="A25:D25"/>
    <mergeCell ref="E25:F25"/>
    <mergeCell ref="A26:D26"/>
    <mergeCell ref="E26:F26"/>
    <mergeCell ref="A28:F28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A14:B14"/>
    <mergeCell ref="C14:D14"/>
    <mergeCell ref="F14:G14"/>
    <mergeCell ref="A15:F15"/>
    <mergeCell ref="B16:C16"/>
    <mergeCell ref="D16:E16"/>
    <mergeCell ref="F16:G16"/>
    <mergeCell ref="A13:B13"/>
    <mergeCell ref="C13:D13"/>
    <mergeCell ref="F13:G13"/>
    <mergeCell ref="A2:G2"/>
    <mergeCell ref="A3:G3"/>
    <mergeCell ref="A5:G5"/>
    <mergeCell ref="A11:F11"/>
    <mergeCell ref="A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38" sqref="B38:C38"/>
    </sheetView>
  </sheetViews>
  <sheetFormatPr defaultRowHeight="15" x14ac:dyDescent="0.25"/>
  <cols>
    <col min="1" max="1" width="7.7109375" customWidth="1"/>
    <col min="2" max="2" width="39.42578125" customWidth="1"/>
    <col min="3" max="3" width="14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63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34.5" customHeight="1" x14ac:dyDescent="0.25">
      <c r="A3" s="194" t="s">
        <v>175</v>
      </c>
      <c r="B3" s="194"/>
      <c r="C3" s="194"/>
      <c r="D3" s="194"/>
      <c r="E3" s="194"/>
      <c r="F3" s="194"/>
      <c r="G3" s="194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57"/>
      <c r="B6" s="3" t="s">
        <v>18</v>
      </c>
      <c r="C6" s="3" t="s">
        <v>0</v>
      </c>
      <c r="D6" s="28" t="s">
        <v>16</v>
      </c>
      <c r="E6" s="28" t="s">
        <v>17</v>
      </c>
      <c r="F6" s="28" t="s">
        <v>79</v>
      </c>
      <c r="G6" s="5" t="s">
        <v>7</v>
      </c>
    </row>
    <row r="7" spans="1:7" ht="38.25" x14ac:dyDescent="0.25">
      <c r="A7" s="58">
        <v>1</v>
      </c>
      <c r="B7" s="11" t="s">
        <v>80</v>
      </c>
      <c r="C7" s="50"/>
      <c r="D7" s="50"/>
      <c r="E7" s="50"/>
      <c r="F7" s="50"/>
      <c r="G7" s="59"/>
    </row>
    <row r="8" spans="1:7" x14ac:dyDescent="0.25">
      <c r="A8" s="60" t="s">
        <v>81</v>
      </c>
      <c r="B8" s="11" t="s">
        <v>82</v>
      </c>
      <c r="C8" s="34" t="s">
        <v>83</v>
      </c>
      <c r="D8" s="53">
        <v>2500</v>
      </c>
      <c r="E8" s="61">
        <v>635</v>
      </c>
      <c r="F8" s="29">
        <v>25.4</v>
      </c>
      <c r="G8" s="47"/>
    </row>
    <row r="9" spans="1:7" x14ac:dyDescent="0.25">
      <c r="A9" s="62" t="s">
        <v>84</v>
      </c>
      <c r="B9" s="11" t="s">
        <v>85</v>
      </c>
      <c r="C9" s="34" t="s">
        <v>86</v>
      </c>
      <c r="D9" s="53">
        <v>450</v>
      </c>
      <c r="E9" s="29">
        <v>553.04999999999995</v>
      </c>
      <c r="F9" s="29">
        <v>100</v>
      </c>
      <c r="G9" s="47"/>
    </row>
    <row r="10" spans="1:7" ht="25.5" x14ac:dyDescent="0.25">
      <c r="A10" s="63" t="s">
        <v>87</v>
      </c>
      <c r="B10" s="11" t="s">
        <v>88</v>
      </c>
      <c r="C10" s="34" t="s">
        <v>89</v>
      </c>
      <c r="D10" s="53">
        <v>230</v>
      </c>
      <c r="E10" s="53">
        <v>127.32</v>
      </c>
      <c r="F10" s="53">
        <v>55.4</v>
      </c>
      <c r="G10" s="47"/>
    </row>
    <row r="11" spans="1:7" ht="25.5" x14ac:dyDescent="0.25">
      <c r="A11" s="63" t="s">
        <v>90</v>
      </c>
      <c r="B11" s="11" t="s">
        <v>91</v>
      </c>
      <c r="C11" s="34" t="s">
        <v>89</v>
      </c>
      <c r="D11" s="53">
        <v>20</v>
      </c>
      <c r="E11" s="53">
        <v>2.6219999999999999</v>
      </c>
      <c r="F11" s="53">
        <v>13</v>
      </c>
      <c r="G11" s="47"/>
    </row>
    <row r="12" spans="1:7" x14ac:dyDescent="0.25">
      <c r="A12" s="62" t="s">
        <v>92</v>
      </c>
      <c r="B12" s="11" t="s">
        <v>93</v>
      </c>
      <c r="C12" s="34" t="s">
        <v>89</v>
      </c>
      <c r="D12" s="53">
        <v>5500</v>
      </c>
      <c r="E12" s="64">
        <v>5197.8</v>
      </c>
      <c r="F12" s="29">
        <v>95</v>
      </c>
      <c r="G12" s="47"/>
    </row>
    <row r="13" spans="1:7" ht="25.5" x14ac:dyDescent="0.25">
      <c r="A13" s="63" t="s">
        <v>94</v>
      </c>
      <c r="B13" s="11" t="s">
        <v>95</v>
      </c>
      <c r="C13" s="34" t="s">
        <v>96</v>
      </c>
      <c r="D13" s="53">
        <v>35</v>
      </c>
      <c r="E13" s="53">
        <v>13.12</v>
      </c>
      <c r="F13" s="53">
        <v>37.5</v>
      </c>
      <c r="G13" s="47"/>
    </row>
    <row r="14" spans="1:7" x14ac:dyDescent="0.25">
      <c r="A14" s="62" t="s">
        <v>97</v>
      </c>
      <c r="B14" s="11" t="s">
        <v>98</v>
      </c>
      <c r="C14" s="65"/>
      <c r="D14" s="53"/>
      <c r="E14" s="64"/>
      <c r="F14" s="29"/>
      <c r="G14" s="47"/>
    </row>
    <row r="15" spans="1:7" x14ac:dyDescent="0.25">
      <c r="A15" s="62" t="s">
        <v>99</v>
      </c>
      <c r="B15" s="11" t="s">
        <v>82</v>
      </c>
      <c r="C15" s="66" t="s">
        <v>83</v>
      </c>
      <c r="D15" s="64">
        <v>5500</v>
      </c>
      <c r="E15" s="67">
        <v>2000</v>
      </c>
      <c r="F15" s="64">
        <v>36.4</v>
      </c>
      <c r="G15" s="47"/>
    </row>
    <row r="16" spans="1:7" x14ac:dyDescent="0.25">
      <c r="A16" s="62" t="s">
        <v>100</v>
      </c>
      <c r="B16" s="11" t="s">
        <v>85</v>
      </c>
      <c r="C16" s="34" t="s">
        <v>86</v>
      </c>
      <c r="D16" s="53">
        <v>650</v>
      </c>
      <c r="E16" s="64">
        <v>603.1</v>
      </c>
      <c r="F16" s="29">
        <v>93</v>
      </c>
      <c r="G16" s="47"/>
    </row>
    <row r="17" spans="1:7" ht="25.5" x14ac:dyDescent="0.25">
      <c r="A17" s="63" t="s">
        <v>101</v>
      </c>
      <c r="B17" s="11" t="s">
        <v>88</v>
      </c>
      <c r="C17" s="34" t="s">
        <v>89</v>
      </c>
      <c r="D17" s="53">
        <v>250</v>
      </c>
      <c r="E17" s="53">
        <v>157.1</v>
      </c>
      <c r="F17" s="53">
        <v>62.8</v>
      </c>
      <c r="G17" s="47"/>
    </row>
    <row r="18" spans="1:7" ht="25.5" x14ac:dyDescent="0.25">
      <c r="A18" s="63" t="s">
        <v>102</v>
      </c>
      <c r="B18" s="11" t="s">
        <v>91</v>
      </c>
      <c r="C18" s="34" t="s">
        <v>89</v>
      </c>
      <c r="D18" s="53">
        <v>20</v>
      </c>
      <c r="E18" s="53">
        <v>21.92</v>
      </c>
      <c r="F18" s="53">
        <v>100</v>
      </c>
      <c r="G18" s="47"/>
    </row>
    <row r="19" spans="1:7" x14ac:dyDescent="0.25">
      <c r="A19" s="62" t="s">
        <v>103</v>
      </c>
      <c r="B19" s="11" t="s">
        <v>93</v>
      </c>
      <c r="C19" s="34" t="s">
        <v>89</v>
      </c>
      <c r="D19" s="53">
        <v>8000</v>
      </c>
      <c r="E19" s="64">
        <v>4402.1000000000004</v>
      </c>
      <c r="F19" s="29">
        <v>55</v>
      </c>
      <c r="G19" s="47"/>
    </row>
    <row r="20" spans="1:7" ht="25.5" x14ac:dyDescent="0.25">
      <c r="A20" s="63" t="s">
        <v>104</v>
      </c>
      <c r="B20" s="11" t="s">
        <v>95</v>
      </c>
      <c r="C20" s="34" t="s">
        <v>96</v>
      </c>
      <c r="D20" s="53">
        <v>50</v>
      </c>
      <c r="E20" s="53">
        <v>50</v>
      </c>
      <c r="F20" s="53">
        <v>100</v>
      </c>
      <c r="G20" s="47"/>
    </row>
    <row r="21" spans="1:7" x14ac:dyDescent="0.25">
      <c r="A21" s="62" t="s">
        <v>105</v>
      </c>
      <c r="B21" s="11" t="s">
        <v>106</v>
      </c>
      <c r="C21" s="65"/>
      <c r="D21" s="53"/>
      <c r="E21" s="64"/>
      <c r="F21" s="29"/>
      <c r="G21" s="47"/>
    </row>
    <row r="22" spans="1:7" x14ac:dyDescent="0.25">
      <c r="A22" s="62" t="s">
        <v>107</v>
      </c>
      <c r="B22" s="11" t="s">
        <v>82</v>
      </c>
      <c r="C22" s="66" t="s">
        <v>83</v>
      </c>
      <c r="D22" s="53">
        <v>5500</v>
      </c>
      <c r="E22" s="67">
        <v>2000</v>
      </c>
      <c r="F22" s="53">
        <v>36.4</v>
      </c>
      <c r="G22" s="47"/>
    </row>
    <row r="23" spans="1:7" x14ac:dyDescent="0.25">
      <c r="A23" s="62" t="s">
        <v>108</v>
      </c>
      <c r="B23" s="11" t="s">
        <v>85</v>
      </c>
      <c r="C23" s="34" t="s">
        <v>86</v>
      </c>
      <c r="D23" s="53">
        <v>200</v>
      </c>
      <c r="E23" s="64">
        <v>40</v>
      </c>
      <c r="F23" s="53">
        <v>20</v>
      </c>
      <c r="G23" s="47"/>
    </row>
    <row r="24" spans="1:7" ht="25.5" x14ac:dyDescent="0.25">
      <c r="A24" s="63" t="s">
        <v>109</v>
      </c>
      <c r="B24" s="11" t="s">
        <v>88</v>
      </c>
      <c r="C24" s="34" t="s">
        <v>89</v>
      </c>
      <c r="D24" s="53">
        <v>0</v>
      </c>
      <c r="E24" s="53">
        <v>0</v>
      </c>
      <c r="F24" s="53">
        <v>100</v>
      </c>
      <c r="G24" s="47"/>
    </row>
    <row r="25" spans="1:7" ht="25.5" x14ac:dyDescent="0.25">
      <c r="A25" s="63" t="s">
        <v>110</v>
      </c>
      <c r="B25" s="11" t="s">
        <v>91</v>
      </c>
      <c r="C25" s="34" t="s">
        <v>89</v>
      </c>
      <c r="D25" s="53">
        <v>0</v>
      </c>
      <c r="E25" s="64">
        <v>0</v>
      </c>
      <c r="F25" s="53">
        <v>100</v>
      </c>
      <c r="G25" s="47"/>
    </row>
    <row r="26" spans="1:7" x14ac:dyDescent="0.25">
      <c r="A26" s="63" t="s">
        <v>111</v>
      </c>
      <c r="B26" s="11" t="s">
        <v>93</v>
      </c>
      <c r="C26" s="34" t="s">
        <v>89</v>
      </c>
      <c r="D26" s="53">
        <v>0</v>
      </c>
      <c r="E26" s="64">
        <v>0</v>
      </c>
      <c r="F26" s="53">
        <v>100</v>
      </c>
      <c r="G26" s="47"/>
    </row>
    <row r="27" spans="1:7" ht="25.5" x14ac:dyDescent="0.25">
      <c r="A27" s="63" t="s">
        <v>112</v>
      </c>
      <c r="B27" s="11" t="s">
        <v>95</v>
      </c>
      <c r="C27" s="34" t="s">
        <v>96</v>
      </c>
      <c r="D27" s="53">
        <v>0</v>
      </c>
      <c r="E27" s="53">
        <v>0</v>
      </c>
      <c r="F27" s="53">
        <v>100</v>
      </c>
      <c r="G27" s="47"/>
    </row>
    <row r="28" spans="1:7" ht="25.5" x14ac:dyDescent="0.25">
      <c r="A28" s="63" t="s">
        <v>113</v>
      </c>
      <c r="B28" s="11" t="s">
        <v>114</v>
      </c>
      <c r="C28" s="53" t="s">
        <v>34</v>
      </c>
      <c r="D28" s="53">
        <v>30</v>
      </c>
      <c r="E28" s="68" t="s">
        <v>115</v>
      </c>
      <c r="F28" s="64" t="s">
        <v>116</v>
      </c>
      <c r="G28" s="47"/>
    </row>
    <row r="29" spans="1:7" ht="51" x14ac:dyDescent="0.25">
      <c r="A29" s="63" t="s">
        <v>117</v>
      </c>
      <c r="B29" s="11" t="s">
        <v>118</v>
      </c>
      <c r="C29" s="18" t="s">
        <v>119</v>
      </c>
      <c r="D29" s="69">
        <v>91</v>
      </c>
      <c r="E29" s="18">
        <v>88</v>
      </c>
      <c r="F29" s="69">
        <v>97</v>
      </c>
      <c r="G29" s="47"/>
    </row>
    <row r="30" spans="1:7" x14ac:dyDescent="0.25">
      <c r="A30" s="62" t="s">
        <v>120</v>
      </c>
      <c r="B30" s="7" t="s">
        <v>121</v>
      </c>
      <c r="C30" s="7"/>
      <c r="D30" s="7"/>
      <c r="E30" s="7"/>
      <c r="F30" s="36">
        <f>SUM(F8:F29)</f>
        <v>1326.9</v>
      </c>
      <c r="G30" s="47"/>
    </row>
    <row r="31" spans="1:7" ht="15.75" thickBot="1" x14ac:dyDescent="0.3">
      <c r="A31" s="140" t="s">
        <v>1</v>
      </c>
      <c r="B31" s="141"/>
      <c r="C31" s="141"/>
      <c r="D31" s="141"/>
      <c r="E31" s="141"/>
      <c r="F31" s="142"/>
      <c r="G31" s="70">
        <f>SUM(F30/A30)</f>
        <v>69.836842105263159</v>
      </c>
    </row>
    <row r="32" spans="1:7" ht="42" customHeight="1" thickBot="1" x14ac:dyDescent="0.3">
      <c r="A32" s="136" t="s">
        <v>58</v>
      </c>
      <c r="B32" s="137"/>
      <c r="C32" s="137"/>
      <c r="D32" s="137"/>
      <c r="E32" s="137"/>
      <c r="F32" s="137"/>
      <c r="G32" s="137"/>
    </row>
    <row r="33" spans="1:7" ht="45" x14ac:dyDescent="0.25">
      <c r="A33" s="165"/>
      <c r="B33" s="166"/>
      <c r="C33" s="159" t="s">
        <v>28</v>
      </c>
      <c r="D33" s="159"/>
      <c r="E33" s="28" t="s">
        <v>27</v>
      </c>
      <c r="F33" s="159" t="s">
        <v>2</v>
      </c>
      <c r="G33" s="160"/>
    </row>
    <row r="34" spans="1:7" ht="48.75" customHeight="1" thickBot="1" x14ac:dyDescent="0.3">
      <c r="A34" s="126" t="s">
        <v>3</v>
      </c>
      <c r="B34" s="127"/>
      <c r="C34" s="193" t="s">
        <v>122</v>
      </c>
      <c r="D34" s="193"/>
      <c r="E34" s="56"/>
      <c r="F34" s="186" t="e">
        <f>E34/D34*100</f>
        <v>#DIV/0!</v>
      </c>
      <c r="G34" s="187"/>
    </row>
    <row r="35" spans="1:7" ht="24.75" customHeight="1" thickBot="1" x14ac:dyDescent="0.3">
      <c r="A35" s="149" t="s">
        <v>59</v>
      </c>
      <c r="B35" s="150"/>
      <c r="C35" s="150"/>
      <c r="D35" s="150"/>
      <c r="E35" s="150"/>
      <c r="F35" s="150"/>
      <c r="G35" s="1"/>
    </row>
    <row r="36" spans="1:7" ht="100.5" customHeight="1" x14ac:dyDescent="0.25">
      <c r="A36" s="2"/>
      <c r="B36" s="121" t="s">
        <v>4</v>
      </c>
      <c r="C36" s="121"/>
      <c r="D36" s="159" t="s">
        <v>24</v>
      </c>
      <c r="E36" s="159"/>
      <c r="F36" s="159" t="s">
        <v>5</v>
      </c>
      <c r="G36" s="160"/>
    </row>
    <row r="37" spans="1:7" ht="48" customHeight="1" x14ac:dyDescent="0.25">
      <c r="A37" s="31">
        <v>1</v>
      </c>
      <c r="B37" s="129" t="s">
        <v>123</v>
      </c>
      <c r="C37" s="130"/>
      <c r="D37" s="195">
        <v>1</v>
      </c>
      <c r="E37" s="196"/>
      <c r="F37" s="113"/>
      <c r="G37" s="114"/>
    </row>
    <row r="38" spans="1:7" ht="48.75" customHeight="1" x14ac:dyDescent="0.25">
      <c r="A38" s="31">
        <v>2</v>
      </c>
      <c r="B38" s="129" t="s">
        <v>124</v>
      </c>
      <c r="C38" s="130"/>
      <c r="D38" s="195">
        <v>0</v>
      </c>
      <c r="E38" s="196"/>
      <c r="F38" s="113"/>
      <c r="G38" s="114"/>
    </row>
    <row r="39" spans="1:7" x14ac:dyDescent="0.25">
      <c r="A39" s="31"/>
      <c r="B39" s="103"/>
      <c r="C39" s="103"/>
      <c r="D39" s="100"/>
      <c r="E39" s="100"/>
      <c r="F39" s="113"/>
      <c r="G39" s="114"/>
    </row>
    <row r="40" spans="1:7" x14ac:dyDescent="0.25">
      <c r="A40" s="31"/>
      <c r="B40" s="103"/>
      <c r="C40" s="103"/>
      <c r="D40" s="100"/>
      <c r="E40" s="100"/>
      <c r="F40" s="113"/>
      <c r="G40" s="114"/>
    </row>
    <row r="41" spans="1:7" x14ac:dyDescent="0.25">
      <c r="A41" s="40"/>
      <c r="B41" s="178" t="s">
        <v>20</v>
      </c>
      <c r="C41" s="178"/>
      <c r="D41" s="185">
        <f>SUM(D37:D40)*100</f>
        <v>100</v>
      </c>
      <c r="E41" s="185"/>
      <c r="F41" s="113"/>
      <c r="G41" s="114"/>
    </row>
    <row r="42" spans="1:7" ht="15.75" thickBot="1" x14ac:dyDescent="0.3">
      <c r="A42" s="126" t="s">
        <v>6</v>
      </c>
      <c r="B42" s="127"/>
      <c r="C42" s="127"/>
      <c r="D42" s="127"/>
      <c r="E42" s="127"/>
      <c r="F42" s="186">
        <f>SUM(D41/A38)</f>
        <v>50</v>
      </c>
      <c r="G42" s="187"/>
    </row>
    <row r="43" spans="1:7" ht="15.75" thickBot="1" x14ac:dyDescent="0.3">
      <c r="A43" s="9"/>
      <c r="B43" s="9"/>
      <c r="C43" s="9"/>
      <c r="D43" s="9"/>
      <c r="E43" s="10"/>
      <c r="F43" s="8"/>
      <c r="G43" s="8"/>
    </row>
    <row r="44" spans="1:7" x14ac:dyDescent="0.25">
      <c r="A44" s="145" t="s">
        <v>63</v>
      </c>
      <c r="B44" s="146"/>
      <c r="C44" s="146"/>
      <c r="D44" s="146"/>
      <c r="E44" s="146"/>
      <c r="F44" s="147"/>
      <c r="G44" s="1"/>
    </row>
    <row r="45" spans="1:7" x14ac:dyDescent="0.25">
      <c r="A45" s="148"/>
      <c r="B45" s="113"/>
      <c r="C45" s="113"/>
      <c r="D45" s="113"/>
      <c r="E45" s="113" t="s">
        <v>125</v>
      </c>
      <c r="F45" s="114"/>
      <c r="G45" s="1"/>
    </row>
    <row r="46" spans="1:7" ht="15.75" thickBot="1" x14ac:dyDescent="0.3">
      <c r="A46" s="163" t="s">
        <v>15</v>
      </c>
      <c r="B46" s="164"/>
      <c r="C46" s="164"/>
      <c r="D46" s="164"/>
      <c r="E46" s="197">
        <f>SUM(F42+G31)/2</f>
        <v>59.918421052631579</v>
      </c>
      <c r="F46" s="198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17" t="s">
        <v>21</v>
      </c>
      <c r="B48" s="118"/>
      <c r="C48" s="118"/>
      <c r="D48" s="118"/>
      <c r="E48" s="118"/>
      <c r="F48" s="119"/>
      <c r="G48" s="1"/>
    </row>
    <row r="49" spans="1:7" x14ac:dyDescent="0.25">
      <c r="A49" s="120" t="s">
        <v>22</v>
      </c>
      <c r="B49" s="121"/>
      <c r="C49" s="121"/>
      <c r="D49" s="121" t="s">
        <v>176</v>
      </c>
      <c r="E49" s="121"/>
      <c r="F49" s="128"/>
      <c r="G49" s="1"/>
    </row>
    <row r="50" spans="1:7" x14ac:dyDescent="0.25">
      <c r="A50" s="122" t="s">
        <v>11</v>
      </c>
      <c r="B50" s="123"/>
      <c r="C50" s="123"/>
      <c r="D50" s="113" t="s">
        <v>8</v>
      </c>
      <c r="E50" s="113"/>
      <c r="F50" s="114"/>
      <c r="G50" s="1"/>
    </row>
    <row r="51" spans="1:7" x14ac:dyDescent="0.25">
      <c r="A51" s="122" t="s">
        <v>12</v>
      </c>
      <c r="B51" s="123"/>
      <c r="C51" s="123"/>
      <c r="D51" s="113" t="s">
        <v>9</v>
      </c>
      <c r="E51" s="113"/>
      <c r="F51" s="114"/>
      <c r="G51" s="1"/>
    </row>
    <row r="52" spans="1:7" ht="15.75" thickBot="1" x14ac:dyDescent="0.3">
      <c r="A52" s="124" t="s">
        <v>13</v>
      </c>
      <c r="B52" s="125"/>
      <c r="C52" s="125"/>
      <c r="D52" s="115" t="s">
        <v>10</v>
      </c>
      <c r="E52" s="115"/>
      <c r="F52" s="116"/>
      <c r="G52" s="1"/>
    </row>
    <row r="54" spans="1:7" x14ac:dyDescent="0.25">
      <c r="A54" s="131" t="s">
        <v>25</v>
      </c>
      <c r="B54" s="131"/>
      <c r="C54" s="131"/>
      <c r="D54" s="131"/>
      <c r="E54" s="131"/>
      <c r="F54" s="131"/>
    </row>
    <row r="55" spans="1:7" x14ac:dyDescent="0.25">
      <c r="A55" s="131" t="s">
        <v>126</v>
      </c>
      <c r="B55" s="131"/>
      <c r="C55" s="131"/>
      <c r="D55" s="131"/>
      <c r="E55" s="131"/>
      <c r="F55" s="131"/>
      <c r="G55" s="131"/>
    </row>
    <row r="56" spans="1:7" x14ac:dyDescent="0.25">
      <c r="A56" s="131" t="s">
        <v>127</v>
      </c>
      <c r="B56" s="131"/>
      <c r="C56" s="131"/>
      <c r="D56" s="131"/>
      <c r="E56" s="131"/>
      <c r="F56" s="131"/>
      <c r="G56" s="131"/>
    </row>
    <row r="57" spans="1:7" x14ac:dyDescent="0.25">
      <c r="A57" s="131"/>
      <c r="B57" s="131"/>
      <c r="C57" s="131"/>
      <c r="D57" s="131"/>
      <c r="E57" s="131"/>
      <c r="F57" s="131"/>
    </row>
  </sheetData>
  <mergeCells count="50">
    <mergeCell ref="A54:F54"/>
    <mergeCell ref="A55:G55"/>
    <mergeCell ref="A56:G56"/>
    <mergeCell ref="A57:F57"/>
    <mergeCell ref="A50:C50"/>
    <mergeCell ref="D50:F50"/>
    <mergeCell ref="A51:C51"/>
    <mergeCell ref="D51:F51"/>
    <mergeCell ref="A52:C52"/>
    <mergeCell ref="D52:F52"/>
    <mergeCell ref="A49:C49"/>
    <mergeCell ref="D49:F49"/>
    <mergeCell ref="B41:C41"/>
    <mergeCell ref="D41:E41"/>
    <mergeCell ref="F41:G41"/>
    <mergeCell ref="A42:E42"/>
    <mergeCell ref="F42:G42"/>
    <mergeCell ref="A44:F44"/>
    <mergeCell ref="A45:D45"/>
    <mergeCell ref="E45:F45"/>
    <mergeCell ref="A46:D46"/>
    <mergeCell ref="E46:F46"/>
    <mergeCell ref="A48:F48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A34:B34"/>
    <mergeCell ref="C34:D34"/>
    <mergeCell ref="F34:G34"/>
    <mergeCell ref="A35:F35"/>
    <mergeCell ref="B36:C36"/>
    <mergeCell ref="D36:E36"/>
    <mergeCell ref="F36:G36"/>
    <mergeCell ref="A33:B33"/>
    <mergeCell ref="C33:D33"/>
    <mergeCell ref="F33:G33"/>
    <mergeCell ref="A2:G2"/>
    <mergeCell ref="A3:G3"/>
    <mergeCell ref="A5:G5"/>
    <mergeCell ref="A31:F31"/>
    <mergeCell ref="A32:G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0" sqref="A40:G40"/>
    </sheetView>
  </sheetViews>
  <sheetFormatPr defaultRowHeight="15" x14ac:dyDescent="0.25"/>
  <cols>
    <col min="1" max="1" width="3.28515625" customWidth="1"/>
    <col min="2" max="2" width="43.5703125" customWidth="1"/>
    <col min="3" max="3" width="8.7109375" customWidth="1"/>
    <col min="4" max="4" width="14.71093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53.25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33.75" customHeight="1" x14ac:dyDescent="0.25">
      <c r="A3" s="199" t="s">
        <v>128</v>
      </c>
      <c r="B3" s="200"/>
      <c r="C3" s="200"/>
      <c r="D3" s="200"/>
      <c r="E3" s="200"/>
      <c r="F3" s="200"/>
      <c r="G3" s="201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42" t="s">
        <v>18</v>
      </c>
      <c r="C6" s="3" t="s">
        <v>0</v>
      </c>
      <c r="D6" s="28" t="s">
        <v>16</v>
      </c>
      <c r="E6" s="28" t="s">
        <v>17</v>
      </c>
      <c r="F6" s="28" t="s">
        <v>49</v>
      </c>
      <c r="G6" s="5" t="s">
        <v>7</v>
      </c>
    </row>
    <row r="7" spans="1:7" ht="75" x14ac:dyDescent="0.25">
      <c r="A7" s="71">
        <v>1</v>
      </c>
      <c r="B7" s="72" t="s">
        <v>129</v>
      </c>
      <c r="C7" s="73" t="s">
        <v>130</v>
      </c>
      <c r="D7" s="74">
        <v>410</v>
      </c>
      <c r="E7" s="74">
        <v>410</v>
      </c>
      <c r="F7" s="75">
        <v>100</v>
      </c>
      <c r="G7" s="76"/>
    </row>
    <row r="8" spans="1:7" ht="16.5" x14ac:dyDescent="0.25">
      <c r="A8" s="71"/>
      <c r="B8" s="72" t="s">
        <v>131</v>
      </c>
      <c r="C8" s="77"/>
      <c r="D8" s="74"/>
      <c r="E8" s="74"/>
      <c r="F8" s="75"/>
      <c r="G8" s="76"/>
    </row>
    <row r="9" spans="1:7" ht="16.5" x14ac:dyDescent="0.25">
      <c r="A9" s="71">
        <f>A7+1</f>
        <v>2</v>
      </c>
      <c r="B9" s="72" t="s">
        <v>132</v>
      </c>
      <c r="C9" s="73" t="s">
        <v>53</v>
      </c>
      <c r="D9" s="74">
        <v>102000</v>
      </c>
      <c r="E9" s="74">
        <v>102013</v>
      </c>
      <c r="F9" s="75">
        <v>100</v>
      </c>
      <c r="G9" s="76"/>
    </row>
    <row r="10" spans="1:7" ht="16.5" x14ac:dyDescent="0.25">
      <c r="A10" s="71">
        <f>A9+1</f>
        <v>3</v>
      </c>
      <c r="B10" s="72" t="s">
        <v>133</v>
      </c>
      <c r="C10" s="73" t="s">
        <v>53</v>
      </c>
      <c r="D10" s="74">
        <v>39556</v>
      </c>
      <c r="E10" s="74">
        <v>39730</v>
      </c>
      <c r="F10" s="75">
        <v>100</v>
      </c>
      <c r="G10" s="76"/>
    </row>
    <row r="11" spans="1:7" ht="33" x14ac:dyDescent="0.25">
      <c r="A11" s="71"/>
      <c r="B11" s="72" t="s">
        <v>134</v>
      </c>
      <c r="C11" s="73"/>
      <c r="D11" s="74"/>
      <c r="E11" s="74"/>
      <c r="F11" s="75"/>
      <c r="G11" s="76"/>
    </row>
    <row r="12" spans="1:7" ht="16.5" x14ac:dyDescent="0.25">
      <c r="A12" s="71">
        <f>A10+1</f>
        <v>4</v>
      </c>
      <c r="B12" s="72" t="s">
        <v>132</v>
      </c>
      <c r="C12" s="73" t="s">
        <v>135</v>
      </c>
      <c r="D12" s="78">
        <v>1370</v>
      </c>
      <c r="E12" s="78">
        <v>1373.029</v>
      </c>
      <c r="F12" s="75">
        <v>100</v>
      </c>
      <c r="G12" s="76"/>
    </row>
    <row r="13" spans="1:7" ht="16.5" x14ac:dyDescent="0.25">
      <c r="A13" s="71">
        <f>A12+1</f>
        <v>5</v>
      </c>
      <c r="B13" s="79" t="s">
        <v>133</v>
      </c>
      <c r="C13" s="73" t="s">
        <v>135</v>
      </c>
      <c r="D13" s="78">
        <v>5274</v>
      </c>
      <c r="E13" s="78">
        <v>5258.5240000000003</v>
      </c>
      <c r="F13" s="80">
        <v>99.7</v>
      </c>
      <c r="G13" s="76"/>
    </row>
    <row r="14" spans="1:7" ht="33.75" thickBot="1" x14ac:dyDescent="0.3">
      <c r="A14" s="71">
        <f t="shared" ref="A14" si="0">A13+1</f>
        <v>6</v>
      </c>
      <c r="B14" s="79" t="s">
        <v>136</v>
      </c>
      <c r="C14" s="73" t="s">
        <v>135</v>
      </c>
      <c r="D14" s="78">
        <v>394.5</v>
      </c>
      <c r="E14" s="78">
        <v>408.68599999999998</v>
      </c>
      <c r="F14" s="75">
        <v>100</v>
      </c>
      <c r="G14" s="76"/>
    </row>
    <row r="15" spans="1:7" ht="15.75" thickBot="1" x14ac:dyDescent="0.3">
      <c r="A15" s="202" t="s">
        <v>19</v>
      </c>
      <c r="B15" s="203"/>
      <c r="C15" s="203"/>
      <c r="D15" s="203"/>
      <c r="E15" s="204"/>
      <c r="F15" s="81">
        <f>SUM(F7:F14)</f>
        <v>599.70000000000005</v>
      </c>
      <c r="G15" s="82"/>
    </row>
    <row r="16" spans="1:7" ht="15.75" thickBot="1" x14ac:dyDescent="0.3">
      <c r="A16" s="205" t="s">
        <v>1</v>
      </c>
      <c r="B16" s="206"/>
      <c r="C16" s="206"/>
      <c r="D16" s="206"/>
      <c r="E16" s="206"/>
      <c r="F16" s="207"/>
      <c r="G16" s="83">
        <f>F15/A14</f>
        <v>99.95</v>
      </c>
    </row>
    <row r="17" spans="1:7" ht="49.5" customHeight="1" thickBot="1" x14ac:dyDescent="0.3">
      <c r="A17" s="136" t="s">
        <v>58</v>
      </c>
      <c r="B17" s="137"/>
      <c r="C17" s="137"/>
      <c r="D17" s="137"/>
      <c r="E17" s="137"/>
      <c r="F17" s="137"/>
      <c r="G17" s="137"/>
    </row>
    <row r="18" spans="1:7" ht="45" x14ac:dyDescent="0.25">
      <c r="A18" s="165"/>
      <c r="B18" s="166"/>
      <c r="C18" s="159" t="s">
        <v>28</v>
      </c>
      <c r="D18" s="159"/>
      <c r="E18" s="28" t="s">
        <v>27</v>
      </c>
      <c r="F18" s="159" t="s">
        <v>2</v>
      </c>
      <c r="G18" s="160"/>
    </row>
    <row r="19" spans="1:7" ht="56.25" customHeight="1" thickBot="1" x14ac:dyDescent="0.3">
      <c r="A19" s="126" t="s">
        <v>3</v>
      </c>
      <c r="B19" s="127"/>
      <c r="C19" s="208">
        <v>1663995.3</v>
      </c>
      <c r="D19" s="208"/>
      <c r="E19" s="84">
        <v>1359161.0921</v>
      </c>
      <c r="F19" s="209">
        <f>(E19/C19)*100</f>
        <v>81.680584800930617</v>
      </c>
      <c r="G19" s="210"/>
    </row>
    <row r="20" spans="1:7" ht="49.5" customHeight="1" thickBot="1" x14ac:dyDescent="0.3">
      <c r="A20" s="149" t="s">
        <v>59</v>
      </c>
      <c r="B20" s="150"/>
      <c r="C20" s="150"/>
      <c r="D20" s="150"/>
      <c r="E20" s="150"/>
      <c r="F20" s="150"/>
      <c r="G20" s="1"/>
    </row>
    <row r="21" spans="1:7" ht="102.75" customHeight="1" x14ac:dyDescent="0.25">
      <c r="A21" s="2"/>
      <c r="B21" s="121" t="s">
        <v>4</v>
      </c>
      <c r="C21" s="121"/>
      <c r="D21" s="159" t="s">
        <v>24</v>
      </c>
      <c r="E21" s="159"/>
      <c r="F21" s="159" t="s">
        <v>5</v>
      </c>
      <c r="G21" s="160"/>
    </row>
    <row r="22" spans="1:7" x14ac:dyDescent="0.25">
      <c r="A22" s="31">
        <v>1</v>
      </c>
      <c r="B22" s="103" t="s">
        <v>78</v>
      </c>
      <c r="C22" s="103"/>
      <c r="D22" s="100"/>
      <c r="E22" s="100"/>
      <c r="F22" s="113"/>
      <c r="G22" s="114"/>
    </row>
    <row r="23" spans="1:7" x14ac:dyDescent="0.25">
      <c r="A23" s="31">
        <v>2</v>
      </c>
      <c r="B23" s="103"/>
      <c r="C23" s="103"/>
      <c r="D23" s="100"/>
      <c r="E23" s="100"/>
      <c r="F23" s="113"/>
      <c r="G23" s="114"/>
    </row>
    <row r="24" spans="1:7" x14ac:dyDescent="0.25">
      <c r="A24" s="31" t="s">
        <v>72</v>
      </c>
      <c r="B24" s="103"/>
      <c r="C24" s="103"/>
      <c r="D24" s="100"/>
      <c r="E24" s="100"/>
      <c r="F24" s="113"/>
      <c r="G24" s="114"/>
    </row>
    <row r="25" spans="1:7" x14ac:dyDescent="0.25">
      <c r="A25" s="31" t="s">
        <v>73</v>
      </c>
      <c r="B25" s="103"/>
      <c r="C25" s="103"/>
      <c r="D25" s="100"/>
      <c r="E25" s="100"/>
      <c r="F25" s="113"/>
      <c r="G25" s="114"/>
    </row>
    <row r="26" spans="1:7" x14ac:dyDescent="0.25">
      <c r="A26" s="40"/>
      <c r="B26" s="178" t="s">
        <v>20</v>
      </c>
      <c r="C26" s="178"/>
      <c r="D26" s="185">
        <f>SUM(D22:D25)*100</f>
        <v>0</v>
      </c>
      <c r="E26" s="185"/>
      <c r="F26" s="113"/>
      <c r="G26" s="114"/>
    </row>
    <row r="27" spans="1:7" ht="15.75" thickBot="1" x14ac:dyDescent="0.3">
      <c r="A27" s="126" t="s">
        <v>6</v>
      </c>
      <c r="B27" s="127"/>
      <c r="C27" s="127"/>
      <c r="D27" s="127"/>
      <c r="E27" s="127"/>
      <c r="F27" s="186" t="e">
        <f>D26/A25</f>
        <v>#VALUE!</v>
      </c>
      <c r="G27" s="187"/>
    </row>
    <row r="28" spans="1:7" ht="15.75" thickBot="1" x14ac:dyDescent="0.3">
      <c r="A28" s="9"/>
      <c r="B28" s="9"/>
      <c r="C28" s="9"/>
      <c r="D28" s="9"/>
      <c r="E28" s="10"/>
      <c r="F28" s="8"/>
      <c r="G28" s="8"/>
    </row>
    <row r="29" spans="1:7" x14ac:dyDescent="0.25">
      <c r="A29" s="145" t="s">
        <v>63</v>
      </c>
      <c r="B29" s="146"/>
      <c r="C29" s="146"/>
      <c r="D29" s="146"/>
      <c r="E29" s="146"/>
      <c r="F29" s="147"/>
      <c r="G29" s="1"/>
    </row>
    <row r="30" spans="1:7" x14ac:dyDescent="0.25">
      <c r="A30" s="148"/>
      <c r="B30" s="113"/>
      <c r="C30" s="113"/>
      <c r="D30" s="113"/>
      <c r="E30" s="113" t="s">
        <v>137</v>
      </c>
      <c r="F30" s="114"/>
      <c r="G30" s="1"/>
    </row>
    <row r="31" spans="1:7" ht="15.75" thickBot="1" x14ac:dyDescent="0.3">
      <c r="A31" s="163" t="s">
        <v>15</v>
      </c>
      <c r="B31" s="164"/>
      <c r="C31" s="164"/>
      <c r="D31" s="164"/>
      <c r="E31" s="211">
        <f>(G16+F19)/2</f>
        <v>90.81529240046531</v>
      </c>
      <c r="F31" s="212"/>
      <c r="G31" s="1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ht="15.75" thickBot="1" x14ac:dyDescent="0.3">
      <c r="A33" s="117" t="s">
        <v>21</v>
      </c>
      <c r="B33" s="118"/>
      <c r="C33" s="118"/>
      <c r="D33" s="118"/>
      <c r="E33" s="118"/>
      <c r="F33" s="119"/>
      <c r="G33" s="1"/>
    </row>
    <row r="34" spans="1:7" x14ac:dyDescent="0.25">
      <c r="A34" s="120" t="s">
        <v>22</v>
      </c>
      <c r="B34" s="121"/>
      <c r="C34" s="121"/>
      <c r="D34" s="121" t="s">
        <v>64</v>
      </c>
      <c r="E34" s="121"/>
      <c r="F34" s="128"/>
      <c r="G34" s="1"/>
    </row>
    <row r="35" spans="1:7" x14ac:dyDescent="0.25">
      <c r="A35" s="122" t="s">
        <v>11</v>
      </c>
      <c r="B35" s="123"/>
      <c r="C35" s="123"/>
      <c r="D35" s="113" t="s">
        <v>8</v>
      </c>
      <c r="E35" s="113"/>
      <c r="F35" s="114"/>
      <c r="G35" s="1"/>
    </row>
    <row r="36" spans="1:7" x14ac:dyDescent="0.25">
      <c r="A36" s="122" t="s">
        <v>12</v>
      </c>
      <c r="B36" s="123"/>
      <c r="C36" s="123"/>
      <c r="D36" s="113" t="s">
        <v>9</v>
      </c>
      <c r="E36" s="113"/>
      <c r="F36" s="114"/>
      <c r="G36" s="1"/>
    </row>
    <row r="37" spans="1:7" ht="15.75" thickBot="1" x14ac:dyDescent="0.3">
      <c r="A37" s="124" t="s">
        <v>13</v>
      </c>
      <c r="B37" s="125"/>
      <c r="C37" s="125"/>
      <c r="D37" s="115" t="s">
        <v>10</v>
      </c>
      <c r="E37" s="115"/>
      <c r="F37" s="116"/>
      <c r="G37" s="1"/>
    </row>
    <row r="39" spans="1:7" x14ac:dyDescent="0.25">
      <c r="A39" s="131" t="s">
        <v>25</v>
      </c>
      <c r="B39" s="131"/>
      <c r="C39" s="131"/>
      <c r="D39" s="131"/>
      <c r="E39" s="131"/>
      <c r="F39" s="131"/>
    </row>
    <row r="40" spans="1:7" x14ac:dyDescent="0.25">
      <c r="A40" s="131" t="s">
        <v>48</v>
      </c>
      <c r="B40" s="131"/>
      <c r="C40" s="131"/>
      <c r="D40" s="131"/>
      <c r="E40" s="131"/>
      <c r="F40" s="131"/>
      <c r="G40" s="131"/>
    </row>
    <row r="41" spans="1:7" x14ac:dyDescent="0.25">
      <c r="A41" s="131" t="s">
        <v>26</v>
      </c>
      <c r="B41" s="131"/>
      <c r="C41" s="131"/>
      <c r="D41" s="131"/>
      <c r="E41" s="131"/>
      <c r="F41" s="131"/>
      <c r="G41" s="131"/>
    </row>
    <row r="42" spans="1:7" x14ac:dyDescent="0.25">
      <c r="A42" s="131"/>
      <c r="B42" s="131"/>
      <c r="C42" s="131"/>
      <c r="D42" s="131"/>
      <c r="E42" s="131"/>
      <c r="F42" s="131"/>
    </row>
  </sheetData>
  <mergeCells count="51">
    <mergeCell ref="A42:F42"/>
    <mergeCell ref="A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9:F39"/>
    <mergeCell ref="A40:G40"/>
    <mergeCell ref="A41:G41"/>
    <mergeCell ref="A31:D31"/>
    <mergeCell ref="E31:F31"/>
    <mergeCell ref="B25:C25"/>
    <mergeCell ref="D25:E25"/>
    <mergeCell ref="F25:G25"/>
    <mergeCell ref="B26:C26"/>
    <mergeCell ref="D26:E26"/>
    <mergeCell ref="F26:G26"/>
    <mergeCell ref="A27:E27"/>
    <mergeCell ref="F27:G27"/>
    <mergeCell ref="A29:F29"/>
    <mergeCell ref="A30:D30"/>
    <mergeCell ref="E30:F30"/>
    <mergeCell ref="B23:C23"/>
    <mergeCell ref="D23:E23"/>
    <mergeCell ref="F23:G23"/>
    <mergeCell ref="B24:C24"/>
    <mergeCell ref="D24:E24"/>
    <mergeCell ref="F24:G24"/>
    <mergeCell ref="A20:F20"/>
    <mergeCell ref="B21:C21"/>
    <mergeCell ref="D21:E21"/>
    <mergeCell ref="F21:G21"/>
    <mergeCell ref="B22:C22"/>
    <mergeCell ref="D22:E22"/>
    <mergeCell ref="F22:G22"/>
    <mergeCell ref="A18:B18"/>
    <mergeCell ref="C18:D18"/>
    <mergeCell ref="F18:G18"/>
    <mergeCell ref="A19:B19"/>
    <mergeCell ref="C19:D19"/>
    <mergeCell ref="F19:G19"/>
    <mergeCell ref="A17:G17"/>
    <mergeCell ref="A2:G2"/>
    <mergeCell ref="A3:G3"/>
    <mergeCell ref="A5:G5"/>
    <mergeCell ref="A15:E15"/>
    <mergeCell ref="A16:F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9" sqref="F9"/>
    </sheetView>
  </sheetViews>
  <sheetFormatPr defaultRowHeight="15" x14ac:dyDescent="0.25"/>
  <cols>
    <col min="1" max="1" width="3.28515625" customWidth="1"/>
    <col min="2" max="2" width="44.5703125" customWidth="1"/>
    <col min="3" max="3" width="6.42578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45" customHeight="1" x14ac:dyDescent="0.3">
      <c r="A2" s="133" t="s">
        <v>177</v>
      </c>
      <c r="B2" s="134"/>
      <c r="C2" s="134"/>
      <c r="D2" s="134"/>
      <c r="E2" s="134"/>
      <c r="F2" s="134"/>
      <c r="G2" s="134"/>
    </row>
    <row r="3" spans="1:7" ht="15.75" x14ac:dyDescent="0.25">
      <c r="A3" s="109" t="s">
        <v>179</v>
      </c>
      <c r="B3" s="110"/>
      <c r="C3" s="110"/>
      <c r="D3" s="110"/>
      <c r="E3" s="110"/>
      <c r="F3" s="110"/>
      <c r="G3" s="111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3" t="s">
        <v>18</v>
      </c>
      <c r="C6" s="3" t="s">
        <v>0</v>
      </c>
      <c r="D6" s="28" t="s">
        <v>16</v>
      </c>
      <c r="E6" s="28" t="s">
        <v>17</v>
      </c>
      <c r="F6" s="28" t="s">
        <v>180</v>
      </c>
      <c r="G6" s="5" t="s">
        <v>7</v>
      </c>
    </row>
    <row r="7" spans="1:7" ht="25.5" x14ac:dyDescent="0.25">
      <c r="A7" s="31">
        <v>1</v>
      </c>
      <c r="B7" s="11" t="s">
        <v>138</v>
      </c>
      <c r="C7" s="34" t="s">
        <v>34</v>
      </c>
      <c r="D7" s="35">
        <v>12</v>
      </c>
      <c r="E7" s="35">
        <v>12</v>
      </c>
      <c r="F7" s="36">
        <f>E7/D7</f>
        <v>1</v>
      </c>
      <c r="G7" s="13"/>
    </row>
    <row r="8" spans="1:7" ht="15.75" x14ac:dyDescent="0.25">
      <c r="A8" s="31">
        <v>2</v>
      </c>
      <c r="B8" s="11" t="s">
        <v>139</v>
      </c>
      <c r="C8" s="34" t="s">
        <v>34</v>
      </c>
      <c r="D8" s="35">
        <v>22</v>
      </c>
      <c r="E8" s="35">
        <v>26</v>
      </c>
      <c r="F8" s="36">
        <v>1</v>
      </c>
      <c r="G8" s="13"/>
    </row>
    <row r="9" spans="1:7" ht="89.25" x14ac:dyDescent="0.25">
      <c r="A9" s="31"/>
      <c r="B9" s="11" t="s">
        <v>140</v>
      </c>
      <c r="C9" s="34"/>
      <c r="D9" s="35"/>
      <c r="E9" s="35"/>
      <c r="F9" s="36"/>
      <c r="G9" s="13"/>
    </row>
    <row r="10" spans="1:7" ht="15.75" x14ac:dyDescent="0.25">
      <c r="A10" s="31">
        <v>3</v>
      </c>
      <c r="B10" s="11" t="s">
        <v>141</v>
      </c>
      <c r="C10" s="34" t="s">
        <v>34</v>
      </c>
      <c r="D10" s="35">
        <v>97</v>
      </c>
      <c r="E10" s="35">
        <v>101.9</v>
      </c>
      <c r="F10" s="36">
        <v>1</v>
      </c>
      <c r="G10" s="13"/>
    </row>
    <row r="11" spans="1:7" ht="15.75" x14ac:dyDescent="0.25">
      <c r="A11" s="31">
        <v>4</v>
      </c>
      <c r="B11" s="11" t="s">
        <v>142</v>
      </c>
      <c r="C11" s="34" t="s">
        <v>34</v>
      </c>
      <c r="D11" s="35">
        <v>94</v>
      </c>
      <c r="E11" s="35">
        <v>104.7</v>
      </c>
      <c r="F11" s="36">
        <v>1</v>
      </c>
      <c r="G11" s="13"/>
    </row>
    <row r="12" spans="1:7" ht="15.75" x14ac:dyDescent="0.25">
      <c r="A12" s="31">
        <v>5</v>
      </c>
      <c r="B12" s="7" t="s">
        <v>143</v>
      </c>
      <c r="C12" s="34" t="s">
        <v>144</v>
      </c>
      <c r="D12" s="35">
        <v>90</v>
      </c>
      <c r="E12" s="35">
        <v>100</v>
      </c>
      <c r="F12" s="36">
        <v>1</v>
      </c>
      <c r="G12" s="30"/>
    </row>
    <row r="13" spans="1:7" ht="15.75" x14ac:dyDescent="0.25">
      <c r="A13" s="31"/>
      <c r="B13" s="7" t="s">
        <v>145</v>
      </c>
      <c r="C13" s="34"/>
      <c r="D13" s="35"/>
      <c r="E13" s="35"/>
      <c r="F13" s="36"/>
      <c r="G13" s="14"/>
    </row>
    <row r="14" spans="1:7" ht="15.75" x14ac:dyDescent="0.25">
      <c r="A14" s="85">
        <v>6</v>
      </c>
      <c r="B14" s="7" t="s">
        <v>146</v>
      </c>
      <c r="C14" s="34" t="s">
        <v>144</v>
      </c>
      <c r="D14" s="35">
        <v>80</v>
      </c>
      <c r="E14" s="35">
        <v>80</v>
      </c>
      <c r="F14" s="36">
        <f t="shared" ref="F14:F16" si="0">E14/D14</f>
        <v>1</v>
      </c>
      <c r="G14" s="86"/>
    </row>
    <row r="15" spans="1:7" ht="15.75" x14ac:dyDescent="0.25">
      <c r="A15" s="85">
        <v>7</v>
      </c>
      <c r="B15" s="7" t="s">
        <v>147</v>
      </c>
      <c r="C15" s="34" t="s">
        <v>144</v>
      </c>
      <c r="D15" s="35">
        <v>50</v>
      </c>
      <c r="E15" s="35">
        <v>50</v>
      </c>
      <c r="F15" s="36">
        <f t="shared" si="0"/>
        <v>1</v>
      </c>
      <c r="G15" s="86"/>
    </row>
    <row r="16" spans="1:7" ht="15.75" x14ac:dyDescent="0.25">
      <c r="A16" s="85">
        <v>8</v>
      </c>
      <c r="B16" s="7" t="s">
        <v>148</v>
      </c>
      <c r="C16" s="34" t="s">
        <v>34</v>
      </c>
      <c r="D16" s="35">
        <v>60</v>
      </c>
      <c r="E16" s="35">
        <v>60</v>
      </c>
      <c r="F16" s="36">
        <f t="shared" si="0"/>
        <v>1</v>
      </c>
      <c r="G16" s="86"/>
    </row>
    <row r="17" spans="1:7" ht="15.75" x14ac:dyDescent="0.25">
      <c r="A17" s="31"/>
      <c r="B17" s="7" t="s">
        <v>19</v>
      </c>
      <c r="C17" s="34"/>
      <c r="D17" s="35"/>
      <c r="E17" s="7"/>
      <c r="F17" s="12">
        <f>SUM(F7:F16)</f>
        <v>8</v>
      </c>
      <c r="G17" s="14"/>
    </row>
    <row r="18" spans="1:7" ht="15.75" thickBot="1" x14ac:dyDescent="0.3">
      <c r="A18" s="140" t="s">
        <v>1</v>
      </c>
      <c r="B18" s="141"/>
      <c r="C18" s="141"/>
      <c r="D18" s="141"/>
      <c r="E18" s="141"/>
      <c r="F18" s="142"/>
      <c r="G18" s="27">
        <f>F17/A16</f>
        <v>1</v>
      </c>
    </row>
    <row r="19" spans="1:7" x14ac:dyDescent="0.25">
      <c r="A19" s="87"/>
      <c r="B19" s="87"/>
      <c r="C19" s="87"/>
      <c r="D19" s="87"/>
      <c r="E19" s="87"/>
      <c r="F19" s="87"/>
      <c r="G19" s="87"/>
    </row>
    <row r="20" spans="1:7" x14ac:dyDescent="0.25">
      <c r="A20" s="87"/>
      <c r="B20" s="87"/>
      <c r="C20" s="87"/>
      <c r="D20" s="87"/>
      <c r="E20" s="87"/>
      <c r="F20" s="87"/>
      <c r="G20" s="87"/>
    </row>
    <row r="21" spans="1:7" ht="15.75" thickBot="1" x14ac:dyDescent="0.3">
      <c r="A21" s="87"/>
      <c r="B21" s="87"/>
      <c r="C21" s="87"/>
      <c r="D21" s="87"/>
      <c r="E21" s="87"/>
      <c r="F21" s="87"/>
      <c r="G21" s="87"/>
    </row>
    <row r="22" spans="1:7" ht="41.25" customHeight="1" thickBot="1" x14ac:dyDescent="0.3">
      <c r="A22" s="136" t="s">
        <v>58</v>
      </c>
      <c r="B22" s="137"/>
      <c r="C22" s="137"/>
      <c r="D22" s="137"/>
      <c r="E22" s="137"/>
      <c r="F22" s="137"/>
      <c r="G22" s="137"/>
    </row>
    <row r="23" spans="1:7" ht="45" x14ac:dyDescent="0.25">
      <c r="A23" s="165"/>
      <c r="B23" s="166"/>
      <c r="C23" s="159" t="s">
        <v>28</v>
      </c>
      <c r="D23" s="159"/>
      <c r="E23" s="28" t="s">
        <v>27</v>
      </c>
      <c r="F23" s="159" t="s">
        <v>2</v>
      </c>
      <c r="G23" s="160"/>
    </row>
    <row r="24" spans="1:7" ht="45" customHeight="1" thickBot="1" x14ac:dyDescent="0.3">
      <c r="A24" s="126" t="s">
        <v>3</v>
      </c>
      <c r="B24" s="127"/>
      <c r="C24" s="170">
        <v>1656.4</v>
      </c>
      <c r="D24" s="170"/>
      <c r="E24" s="39">
        <v>802.4</v>
      </c>
      <c r="F24" s="161">
        <f>E24/C24</f>
        <v>0.48442405216131368</v>
      </c>
      <c r="G24" s="162"/>
    </row>
    <row r="25" spans="1:7" ht="48" customHeight="1" thickBot="1" x14ac:dyDescent="0.3">
      <c r="A25" s="149" t="s">
        <v>59</v>
      </c>
      <c r="B25" s="150"/>
      <c r="C25" s="150"/>
      <c r="D25" s="150"/>
      <c r="E25" s="150"/>
      <c r="F25" s="150"/>
      <c r="G25" s="1"/>
    </row>
    <row r="26" spans="1:7" ht="123" customHeight="1" x14ac:dyDescent="0.25">
      <c r="A26" s="2"/>
      <c r="B26" s="121" t="s">
        <v>4</v>
      </c>
      <c r="C26" s="121"/>
      <c r="D26" s="159" t="s">
        <v>24</v>
      </c>
      <c r="E26" s="159"/>
      <c r="F26" s="159" t="s">
        <v>5</v>
      </c>
      <c r="G26" s="160"/>
    </row>
    <row r="27" spans="1:7" x14ac:dyDescent="0.25">
      <c r="A27" s="31">
        <v>1</v>
      </c>
      <c r="B27" s="213" t="s">
        <v>39</v>
      </c>
      <c r="C27" s="214"/>
      <c r="D27" s="104">
        <v>1</v>
      </c>
      <c r="E27" s="104"/>
      <c r="F27" s="173"/>
      <c r="G27" s="174"/>
    </row>
    <row r="28" spans="1:7" x14ac:dyDescent="0.25">
      <c r="A28" s="31">
        <v>2</v>
      </c>
      <c r="B28" s="213" t="s">
        <v>40</v>
      </c>
      <c r="C28" s="214"/>
      <c r="D28" s="108">
        <v>1</v>
      </c>
      <c r="E28" s="108"/>
      <c r="F28" s="173"/>
      <c r="G28" s="174"/>
    </row>
    <row r="29" spans="1:7" x14ac:dyDescent="0.25">
      <c r="A29" s="31">
        <v>3</v>
      </c>
      <c r="B29" s="213" t="s">
        <v>41</v>
      </c>
      <c r="C29" s="214"/>
      <c r="D29" s="217">
        <v>1</v>
      </c>
      <c r="E29" s="218"/>
      <c r="F29" s="173"/>
      <c r="G29" s="174"/>
    </row>
    <row r="30" spans="1:7" x14ac:dyDescent="0.25">
      <c r="A30" s="40"/>
      <c r="B30" s="178" t="s">
        <v>20</v>
      </c>
      <c r="C30" s="178"/>
      <c r="D30" s="179">
        <f>SUM(D27:D29)</f>
        <v>3</v>
      </c>
      <c r="E30" s="179"/>
      <c r="F30" s="113"/>
      <c r="G30" s="114"/>
    </row>
    <row r="31" spans="1:7" ht="15.75" thickBot="1" x14ac:dyDescent="0.3">
      <c r="A31" s="126" t="s">
        <v>6</v>
      </c>
      <c r="B31" s="127"/>
      <c r="C31" s="127"/>
      <c r="D31" s="127"/>
      <c r="E31" s="127"/>
      <c r="F31" s="157">
        <f>D30/A29</f>
        <v>1</v>
      </c>
      <c r="G31" s="158"/>
    </row>
    <row r="32" spans="1:7" ht="15.75" thickBot="1" x14ac:dyDescent="0.3">
      <c r="A32" s="9"/>
      <c r="B32" s="9"/>
      <c r="C32" s="9"/>
      <c r="D32" s="9"/>
      <c r="E32" s="10"/>
      <c r="F32" s="8"/>
      <c r="G32" s="8"/>
    </row>
    <row r="33" spans="1:7" x14ac:dyDescent="0.25">
      <c r="A33" s="145" t="s">
        <v>63</v>
      </c>
      <c r="B33" s="146"/>
      <c r="C33" s="146"/>
      <c r="D33" s="146"/>
      <c r="E33" s="146"/>
      <c r="F33" s="147"/>
      <c r="G33" s="1"/>
    </row>
    <row r="34" spans="1:7" x14ac:dyDescent="0.25">
      <c r="A34" s="148"/>
      <c r="B34" s="113"/>
      <c r="C34" s="113"/>
      <c r="D34" s="113"/>
      <c r="E34" s="113" t="s">
        <v>14</v>
      </c>
      <c r="F34" s="114"/>
      <c r="G34" s="1"/>
    </row>
    <row r="35" spans="1:7" ht="15.75" thickBot="1" x14ac:dyDescent="0.3">
      <c r="A35" s="163" t="s">
        <v>15</v>
      </c>
      <c r="B35" s="164"/>
      <c r="C35" s="164"/>
      <c r="D35" s="164"/>
      <c r="E35" s="215">
        <f>(G18+F24+F31)/3</f>
        <v>0.82814135072043793</v>
      </c>
      <c r="F35" s="216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17" t="s">
        <v>21</v>
      </c>
      <c r="B37" s="118"/>
      <c r="C37" s="118"/>
      <c r="D37" s="118"/>
      <c r="E37" s="118"/>
      <c r="F37" s="119"/>
      <c r="G37" s="1"/>
    </row>
    <row r="38" spans="1:7" x14ac:dyDescent="0.25">
      <c r="A38" s="120" t="s">
        <v>22</v>
      </c>
      <c r="B38" s="121"/>
      <c r="C38" s="121"/>
      <c r="D38" s="121" t="s">
        <v>64</v>
      </c>
      <c r="E38" s="121"/>
      <c r="F38" s="128"/>
      <c r="G38" s="1"/>
    </row>
    <row r="39" spans="1:7" x14ac:dyDescent="0.25">
      <c r="A39" s="122" t="s">
        <v>11</v>
      </c>
      <c r="B39" s="123"/>
      <c r="C39" s="123"/>
      <c r="D39" s="113" t="s">
        <v>8</v>
      </c>
      <c r="E39" s="113"/>
      <c r="F39" s="114"/>
      <c r="G39" s="1"/>
    </row>
    <row r="40" spans="1:7" x14ac:dyDescent="0.25">
      <c r="A40" s="122" t="s">
        <v>12</v>
      </c>
      <c r="B40" s="123"/>
      <c r="C40" s="123"/>
      <c r="D40" s="113" t="s">
        <v>9</v>
      </c>
      <c r="E40" s="113"/>
      <c r="F40" s="114"/>
      <c r="G40" s="1"/>
    </row>
    <row r="41" spans="1:7" ht="15.75" thickBot="1" x14ac:dyDescent="0.3">
      <c r="A41" s="124" t="s">
        <v>13</v>
      </c>
      <c r="B41" s="125"/>
      <c r="C41" s="125"/>
      <c r="D41" s="115" t="s">
        <v>10</v>
      </c>
      <c r="E41" s="115"/>
      <c r="F41" s="116"/>
      <c r="G41" s="1"/>
    </row>
    <row r="43" spans="1:7" x14ac:dyDescent="0.25">
      <c r="A43" s="131" t="s">
        <v>25</v>
      </c>
      <c r="B43" s="131"/>
      <c r="C43" s="131"/>
      <c r="D43" s="131"/>
      <c r="E43" s="131"/>
      <c r="F43" s="131"/>
    </row>
    <row r="44" spans="1:7" ht="15" customHeight="1" x14ac:dyDescent="0.25">
      <c r="A44" s="131" t="s">
        <v>164</v>
      </c>
      <c r="B44" s="131"/>
      <c r="C44" s="131"/>
      <c r="D44" s="131"/>
      <c r="E44" s="131"/>
      <c r="F44" s="131"/>
      <c r="G44" s="131"/>
    </row>
    <row r="45" spans="1:7" x14ac:dyDescent="0.25">
      <c r="A45" s="131" t="s">
        <v>26</v>
      </c>
      <c r="B45" s="131"/>
      <c r="C45" s="131"/>
      <c r="D45" s="131"/>
      <c r="E45" s="131"/>
      <c r="F45" s="131"/>
      <c r="G45" s="131"/>
    </row>
    <row r="46" spans="1:7" x14ac:dyDescent="0.25">
      <c r="A46" s="131"/>
      <c r="B46" s="131"/>
      <c r="C46" s="131"/>
      <c r="D46" s="131"/>
      <c r="E46" s="131"/>
      <c r="F46" s="131"/>
    </row>
  </sheetData>
  <mergeCells count="47">
    <mergeCell ref="A46:F46"/>
    <mergeCell ref="A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3:F43"/>
    <mergeCell ref="A44:G44"/>
    <mergeCell ref="A45:G45"/>
    <mergeCell ref="A35:D35"/>
    <mergeCell ref="E35:F35"/>
    <mergeCell ref="B29:C29"/>
    <mergeCell ref="D29:E29"/>
    <mergeCell ref="F29:G29"/>
    <mergeCell ref="B30:C30"/>
    <mergeCell ref="D30:E30"/>
    <mergeCell ref="F30:G30"/>
    <mergeCell ref="A31:E31"/>
    <mergeCell ref="F31:G31"/>
    <mergeCell ref="A33:F33"/>
    <mergeCell ref="A34:D34"/>
    <mergeCell ref="E34:F34"/>
    <mergeCell ref="B27:C27"/>
    <mergeCell ref="D27:E27"/>
    <mergeCell ref="F27:G27"/>
    <mergeCell ref="B28:C28"/>
    <mergeCell ref="D28:E28"/>
    <mergeCell ref="F28:G28"/>
    <mergeCell ref="A24:B24"/>
    <mergeCell ref="C24:D24"/>
    <mergeCell ref="F24:G24"/>
    <mergeCell ref="A25:F25"/>
    <mergeCell ref="B26:C26"/>
    <mergeCell ref="D26:E26"/>
    <mergeCell ref="F26:G26"/>
    <mergeCell ref="A23:B23"/>
    <mergeCell ref="C23:D23"/>
    <mergeCell ref="F23:G23"/>
    <mergeCell ref="A2:G2"/>
    <mergeCell ref="A3:G3"/>
    <mergeCell ref="A5:G5"/>
    <mergeCell ref="A18:F18"/>
    <mergeCell ref="A22:G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37" sqref="A37:G37"/>
    </sheetView>
  </sheetViews>
  <sheetFormatPr defaultRowHeight="15" x14ac:dyDescent="0.25"/>
  <cols>
    <col min="1" max="1" width="3.28515625" customWidth="1"/>
    <col min="2" max="2" width="43.5703125" customWidth="1"/>
    <col min="3" max="3" width="8.285156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48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20.25" customHeight="1" x14ac:dyDescent="0.25">
      <c r="A3" s="167" t="s">
        <v>149</v>
      </c>
      <c r="B3" s="168"/>
      <c r="C3" s="168"/>
      <c r="D3" s="168"/>
      <c r="E3" s="168"/>
      <c r="F3" s="168"/>
      <c r="G3" s="169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3" t="s">
        <v>18</v>
      </c>
      <c r="C6" s="3" t="s">
        <v>0</v>
      </c>
      <c r="D6" s="28" t="s">
        <v>16</v>
      </c>
      <c r="E6" s="28" t="s">
        <v>17</v>
      </c>
      <c r="F6" s="28" t="s">
        <v>49</v>
      </c>
      <c r="G6" s="5" t="s">
        <v>7</v>
      </c>
    </row>
    <row r="7" spans="1:7" ht="63.75" x14ac:dyDescent="0.25">
      <c r="A7" s="16" t="s">
        <v>150</v>
      </c>
      <c r="B7" s="88" t="s">
        <v>151</v>
      </c>
      <c r="C7" s="34" t="s">
        <v>152</v>
      </c>
      <c r="D7" s="89">
        <v>2.5</v>
      </c>
      <c r="E7" s="89">
        <v>2.2000000000000002</v>
      </c>
      <c r="F7" s="90">
        <v>100</v>
      </c>
      <c r="G7" s="47"/>
    </row>
    <row r="8" spans="1:7" ht="38.25" x14ac:dyDescent="0.25">
      <c r="A8" s="16">
        <v>2</v>
      </c>
      <c r="B8" s="91" t="s">
        <v>153</v>
      </c>
      <c r="C8" s="34" t="s">
        <v>152</v>
      </c>
      <c r="D8" s="89">
        <v>7.4999999999999997E-2</v>
      </c>
      <c r="E8" s="89">
        <v>4.4999999999999998E-2</v>
      </c>
      <c r="F8" s="90">
        <v>100</v>
      </c>
      <c r="G8" s="47"/>
    </row>
    <row r="9" spans="1:7" ht="51" x14ac:dyDescent="0.25">
      <c r="A9" s="16">
        <v>3</v>
      </c>
      <c r="B9" s="91" t="s">
        <v>154</v>
      </c>
      <c r="C9" s="34" t="s">
        <v>152</v>
      </c>
      <c r="D9" s="89">
        <v>0.2</v>
      </c>
      <c r="E9" s="89">
        <v>0.308</v>
      </c>
      <c r="F9" s="89">
        <v>54</v>
      </c>
      <c r="G9" s="47"/>
    </row>
    <row r="10" spans="1:7" ht="51" x14ac:dyDescent="0.25">
      <c r="A10" s="16">
        <v>4</v>
      </c>
      <c r="B10" s="91" t="s">
        <v>155</v>
      </c>
      <c r="C10" s="34" t="s">
        <v>152</v>
      </c>
      <c r="D10" s="89">
        <v>0.65</v>
      </c>
      <c r="E10" s="89">
        <v>0.52</v>
      </c>
      <c r="F10" s="89">
        <v>100</v>
      </c>
      <c r="G10" s="47"/>
    </row>
    <row r="11" spans="1:7" ht="51" x14ac:dyDescent="0.25">
      <c r="A11" s="16" t="s">
        <v>117</v>
      </c>
      <c r="B11" s="91" t="s">
        <v>156</v>
      </c>
      <c r="C11" s="34" t="s">
        <v>34</v>
      </c>
      <c r="D11" s="89">
        <v>25.2</v>
      </c>
      <c r="E11" s="89">
        <v>25.2</v>
      </c>
      <c r="F11" s="89">
        <f t="shared" ref="F11:F13" si="0">SUM(E11/D11*100)</f>
        <v>100</v>
      </c>
      <c r="G11" s="47"/>
    </row>
    <row r="12" spans="1:7" ht="51" x14ac:dyDescent="0.25">
      <c r="A12" s="16" t="s">
        <v>157</v>
      </c>
      <c r="B12" s="91" t="s">
        <v>158</v>
      </c>
      <c r="C12" s="34" t="s">
        <v>159</v>
      </c>
      <c r="D12" s="89">
        <v>7.95</v>
      </c>
      <c r="E12" s="89">
        <v>0</v>
      </c>
      <c r="F12" s="89">
        <f t="shared" si="0"/>
        <v>0</v>
      </c>
      <c r="G12" s="47"/>
    </row>
    <row r="13" spans="1:7" ht="51" x14ac:dyDescent="0.25">
      <c r="A13" s="16">
        <v>7</v>
      </c>
      <c r="B13" s="91" t="s">
        <v>160</v>
      </c>
      <c r="C13" s="34" t="s">
        <v>161</v>
      </c>
      <c r="D13" s="89">
        <v>51</v>
      </c>
      <c r="E13" s="89">
        <v>51</v>
      </c>
      <c r="F13" s="89">
        <f t="shared" si="0"/>
        <v>100</v>
      </c>
      <c r="G13" s="47"/>
    </row>
    <row r="14" spans="1:7" x14ac:dyDescent="0.25">
      <c r="A14" s="31"/>
      <c r="B14" s="7" t="s">
        <v>19</v>
      </c>
      <c r="C14" s="7"/>
      <c r="D14" s="7"/>
      <c r="E14" s="7"/>
      <c r="F14" s="92">
        <f>SUM(F7:F13)</f>
        <v>554</v>
      </c>
      <c r="G14" s="47"/>
    </row>
    <row r="15" spans="1:7" ht="15.75" thickBot="1" x14ac:dyDescent="0.3">
      <c r="A15" s="140" t="s">
        <v>1</v>
      </c>
      <c r="B15" s="141"/>
      <c r="C15" s="141"/>
      <c r="D15" s="141"/>
      <c r="E15" s="141"/>
      <c r="F15" s="142"/>
      <c r="G15" s="93">
        <f>F14/A13</f>
        <v>79.142857142857139</v>
      </c>
    </row>
    <row r="16" spans="1:7" ht="48.75" customHeight="1" thickBot="1" x14ac:dyDescent="0.3">
      <c r="A16" s="136" t="s">
        <v>58</v>
      </c>
      <c r="B16" s="137"/>
      <c r="C16" s="137"/>
      <c r="D16" s="137"/>
      <c r="E16" s="137"/>
      <c r="F16" s="137"/>
      <c r="G16" s="137"/>
    </row>
    <row r="17" spans="1:7" ht="45" x14ac:dyDescent="0.25">
      <c r="A17" s="165"/>
      <c r="B17" s="166"/>
      <c r="C17" s="219" t="s">
        <v>28</v>
      </c>
      <c r="D17" s="219"/>
      <c r="E17" s="43" t="s">
        <v>27</v>
      </c>
      <c r="F17" s="159" t="s">
        <v>2</v>
      </c>
      <c r="G17" s="160"/>
    </row>
    <row r="18" spans="1:7" ht="54" customHeight="1" thickBot="1" x14ac:dyDescent="0.3">
      <c r="A18" s="126" t="s">
        <v>3</v>
      </c>
      <c r="B18" s="220"/>
      <c r="C18" s="221">
        <v>138.19999999999999</v>
      </c>
      <c r="D18" s="221"/>
      <c r="E18" s="94">
        <v>100.4</v>
      </c>
      <c r="F18" s="222">
        <f>SUM(E18/C18*100)</f>
        <v>72.648335745296677</v>
      </c>
      <c r="G18" s="223"/>
    </row>
    <row r="19" spans="1:7" ht="51" customHeight="1" thickBot="1" x14ac:dyDescent="0.3">
      <c r="A19" s="149" t="s">
        <v>59</v>
      </c>
      <c r="B19" s="150"/>
      <c r="C19" s="150"/>
      <c r="D19" s="150"/>
      <c r="E19" s="150"/>
      <c r="F19" s="150"/>
      <c r="G19" s="1"/>
    </row>
    <row r="20" spans="1:7" ht="110.25" customHeight="1" thickBot="1" x14ac:dyDescent="0.3">
      <c r="A20" s="2"/>
      <c r="B20" s="121" t="s">
        <v>4</v>
      </c>
      <c r="C20" s="121"/>
      <c r="D20" s="159" t="s">
        <v>24</v>
      </c>
      <c r="E20" s="159"/>
      <c r="F20" s="159" t="s">
        <v>5</v>
      </c>
      <c r="G20" s="160"/>
    </row>
    <row r="21" spans="1:7" ht="55.5" customHeight="1" x14ac:dyDescent="0.25">
      <c r="A21" s="31">
        <v>1</v>
      </c>
      <c r="B21" s="224" t="s">
        <v>162</v>
      </c>
      <c r="C21" s="225"/>
      <c r="D21" s="100">
        <v>1</v>
      </c>
      <c r="E21" s="100"/>
      <c r="F21" s="113"/>
      <c r="G21" s="114"/>
    </row>
    <row r="22" spans="1:7" x14ac:dyDescent="0.25">
      <c r="A22" s="31"/>
      <c r="B22" s="103"/>
      <c r="C22" s="103"/>
      <c r="D22" s="100"/>
      <c r="E22" s="100"/>
      <c r="F22" s="113"/>
      <c r="G22" s="114"/>
    </row>
    <row r="23" spans="1:7" x14ac:dyDescent="0.25">
      <c r="A23" s="40"/>
      <c r="B23" s="178" t="s">
        <v>20</v>
      </c>
      <c r="C23" s="178"/>
      <c r="D23" s="185">
        <f>SUM(D21:D22)*100</f>
        <v>100</v>
      </c>
      <c r="E23" s="185"/>
      <c r="F23" s="113"/>
      <c r="G23" s="114"/>
    </row>
    <row r="24" spans="1:7" ht="15.75" thickBot="1" x14ac:dyDescent="0.3">
      <c r="A24" s="126" t="s">
        <v>6</v>
      </c>
      <c r="B24" s="127"/>
      <c r="C24" s="127"/>
      <c r="D24" s="127"/>
      <c r="E24" s="127"/>
      <c r="F24" s="186">
        <f>SUM(D23/A21)</f>
        <v>100</v>
      </c>
      <c r="G24" s="187"/>
    </row>
    <row r="25" spans="1:7" ht="15.75" thickBot="1" x14ac:dyDescent="0.3">
      <c r="A25" s="9"/>
      <c r="B25" s="9"/>
      <c r="C25" s="9"/>
      <c r="D25" s="9"/>
      <c r="E25" s="10"/>
      <c r="F25" s="8"/>
      <c r="G25" s="8"/>
    </row>
    <row r="26" spans="1:7" x14ac:dyDescent="0.25">
      <c r="A26" s="145" t="s">
        <v>63</v>
      </c>
      <c r="B26" s="146"/>
      <c r="C26" s="146"/>
      <c r="D26" s="146"/>
      <c r="E26" s="146"/>
      <c r="F26" s="147"/>
      <c r="G26" s="1"/>
    </row>
    <row r="27" spans="1:7" x14ac:dyDescent="0.25">
      <c r="A27" s="148"/>
      <c r="B27" s="113"/>
      <c r="C27" s="113"/>
      <c r="D27" s="113"/>
      <c r="E27" s="113" t="s">
        <v>163</v>
      </c>
      <c r="F27" s="114"/>
      <c r="G27" s="1"/>
    </row>
    <row r="28" spans="1:7" ht="15.75" thickBot="1" x14ac:dyDescent="0.3">
      <c r="A28" s="163" t="s">
        <v>15</v>
      </c>
      <c r="B28" s="164"/>
      <c r="C28" s="164"/>
      <c r="D28" s="164"/>
      <c r="E28" s="226">
        <f>(G15+F18+F24)/3</f>
        <v>83.930397629384615</v>
      </c>
      <c r="F28" s="227"/>
      <c r="G28" s="1"/>
    </row>
    <row r="29" spans="1:7" ht="15.75" thickBot="1" x14ac:dyDescent="0.3">
      <c r="A29" s="1"/>
      <c r="B29" s="1"/>
      <c r="C29" s="1"/>
      <c r="D29" s="1"/>
      <c r="E29" s="1"/>
      <c r="F29" s="1"/>
      <c r="G29" s="1"/>
    </row>
    <row r="30" spans="1:7" ht="15.75" thickBot="1" x14ac:dyDescent="0.3">
      <c r="A30" s="117" t="s">
        <v>21</v>
      </c>
      <c r="B30" s="118"/>
      <c r="C30" s="118"/>
      <c r="D30" s="118"/>
      <c r="E30" s="118"/>
      <c r="F30" s="119"/>
      <c r="G30" s="1"/>
    </row>
    <row r="31" spans="1:7" x14ac:dyDescent="0.25">
      <c r="A31" s="120" t="s">
        <v>22</v>
      </c>
      <c r="B31" s="121"/>
      <c r="C31" s="121"/>
      <c r="D31" s="121" t="s">
        <v>64</v>
      </c>
      <c r="E31" s="121"/>
      <c r="F31" s="128"/>
      <c r="G31" s="1"/>
    </row>
    <row r="32" spans="1:7" x14ac:dyDescent="0.25">
      <c r="A32" s="122" t="s">
        <v>11</v>
      </c>
      <c r="B32" s="123"/>
      <c r="C32" s="123"/>
      <c r="D32" s="113" t="s">
        <v>8</v>
      </c>
      <c r="E32" s="113"/>
      <c r="F32" s="114"/>
      <c r="G32" s="1"/>
    </row>
    <row r="33" spans="1:7" x14ac:dyDescent="0.25">
      <c r="A33" s="122" t="s">
        <v>12</v>
      </c>
      <c r="B33" s="123"/>
      <c r="C33" s="123"/>
      <c r="D33" s="113" t="s">
        <v>9</v>
      </c>
      <c r="E33" s="113"/>
      <c r="F33" s="114"/>
      <c r="G33" s="1"/>
    </row>
    <row r="34" spans="1:7" ht="15.75" thickBot="1" x14ac:dyDescent="0.3">
      <c r="A34" s="124" t="s">
        <v>13</v>
      </c>
      <c r="B34" s="125"/>
      <c r="C34" s="125"/>
      <c r="D34" s="115" t="s">
        <v>10</v>
      </c>
      <c r="E34" s="115"/>
      <c r="F34" s="116"/>
      <c r="G34" s="1"/>
    </row>
    <row r="36" spans="1:7" x14ac:dyDescent="0.25">
      <c r="A36" s="131" t="s">
        <v>25</v>
      </c>
      <c r="B36" s="131"/>
      <c r="C36" s="131"/>
      <c r="D36" s="131"/>
      <c r="E36" s="131"/>
      <c r="F36" s="131"/>
    </row>
    <row r="37" spans="1:7" x14ac:dyDescent="0.25">
      <c r="A37" s="131" t="s">
        <v>164</v>
      </c>
      <c r="B37" s="131"/>
      <c r="C37" s="131"/>
      <c r="D37" s="131"/>
      <c r="E37" s="131"/>
      <c r="F37" s="131"/>
      <c r="G37" s="131"/>
    </row>
    <row r="38" spans="1:7" x14ac:dyDescent="0.25">
      <c r="A38" s="131" t="s">
        <v>26</v>
      </c>
      <c r="B38" s="131"/>
      <c r="C38" s="131"/>
      <c r="D38" s="131"/>
      <c r="E38" s="131"/>
      <c r="F38" s="131"/>
      <c r="G38" s="131"/>
    </row>
    <row r="39" spans="1:7" x14ac:dyDescent="0.25">
      <c r="A39" s="131"/>
      <c r="B39" s="131"/>
      <c r="C39" s="131"/>
      <c r="D39" s="131"/>
      <c r="E39" s="131"/>
      <c r="F39" s="131"/>
    </row>
  </sheetData>
  <mergeCells count="44">
    <mergeCell ref="A36:F36"/>
    <mergeCell ref="A37:G37"/>
    <mergeCell ref="A38:G38"/>
    <mergeCell ref="A39:F39"/>
    <mergeCell ref="A32:C32"/>
    <mergeCell ref="D32:F32"/>
    <mergeCell ref="A33:C33"/>
    <mergeCell ref="D33:F33"/>
    <mergeCell ref="A34:C34"/>
    <mergeCell ref="D34:F34"/>
    <mergeCell ref="A31:C31"/>
    <mergeCell ref="D31:F31"/>
    <mergeCell ref="B23:C23"/>
    <mergeCell ref="D23:E23"/>
    <mergeCell ref="F23:G23"/>
    <mergeCell ref="A24:E24"/>
    <mergeCell ref="F24:G24"/>
    <mergeCell ref="A26:F26"/>
    <mergeCell ref="A27:D27"/>
    <mergeCell ref="E27:F27"/>
    <mergeCell ref="A28:D28"/>
    <mergeCell ref="E28:F28"/>
    <mergeCell ref="A30:F30"/>
    <mergeCell ref="B21:C21"/>
    <mergeCell ref="D21:E21"/>
    <mergeCell ref="F21:G21"/>
    <mergeCell ref="B22:C22"/>
    <mergeCell ref="D22:E22"/>
    <mergeCell ref="F22:G22"/>
    <mergeCell ref="A18:B18"/>
    <mergeCell ref="C18:D18"/>
    <mergeCell ref="F18:G18"/>
    <mergeCell ref="A19:F19"/>
    <mergeCell ref="B20:C20"/>
    <mergeCell ref="D20:E20"/>
    <mergeCell ref="F20:G20"/>
    <mergeCell ref="A17:B17"/>
    <mergeCell ref="C17:D17"/>
    <mergeCell ref="F17:G17"/>
    <mergeCell ref="A2:G2"/>
    <mergeCell ref="A3:G3"/>
    <mergeCell ref="A5:G5"/>
    <mergeCell ref="A15:F15"/>
    <mergeCell ref="A16:G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8" sqref="F8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23</v>
      </c>
    </row>
    <row r="2" spans="1:7" ht="36.75" customHeight="1" x14ac:dyDescent="0.3">
      <c r="A2" s="133" t="s">
        <v>171</v>
      </c>
      <c r="B2" s="134"/>
      <c r="C2" s="134"/>
      <c r="D2" s="134"/>
      <c r="E2" s="134"/>
      <c r="F2" s="134"/>
      <c r="G2" s="134"/>
    </row>
    <row r="3" spans="1:7" ht="34.5" customHeight="1" x14ac:dyDescent="0.25">
      <c r="A3" s="167" t="s">
        <v>169</v>
      </c>
      <c r="B3" s="168"/>
      <c r="C3" s="168"/>
      <c r="D3" s="168"/>
      <c r="E3" s="168"/>
      <c r="F3" s="168"/>
      <c r="G3" s="169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5.75" thickBot="1" x14ac:dyDescent="0.3">
      <c r="A5" s="135" t="s">
        <v>51</v>
      </c>
      <c r="B5" s="135"/>
      <c r="C5" s="135"/>
      <c r="D5" s="135"/>
      <c r="E5" s="135"/>
      <c r="F5" s="135"/>
      <c r="G5" s="135"/>
    </row>
    <row r="6" spans="1:7" ht="68.25" x14ac:dyDescent="0.25">
      <c r="A6" s="2"/>
      <c r="B6" s="3" t="s">
        <v>18</v>
      </c>
      <c r="C6" s="3" t="s">
        <v>0</v>
      </c>
      <c r="D6" s="28" t="s">
        <v>16</v>
      </c>
      <c r="E6" s="28" t="s">
        <v>17</v>
      </c>
      <c r="F6" s="28" t="s">
        <v>49</v>
      </c>
      <c r="G6" s="5" t="s">
        <v>7</v>
      </c>
    </row>
    <row r="7" spans="1:7" ht="63.75" x14ac:dyDescent="0.25">
      <c r="A7" s="31">
        <v>1</v>
      </c>
      <c r="B7" s="11" t="s">
        <v>165</v>
      </c>
      <c r="C7" s="34" t="s">
        <v>166</v>
      </c>
      <c r="D7" s="89">
        <v>10</v>
      </c>
      <c r="E7" s="89">
        <v>4.5999999999999996</v>
      </c>
      <c r="F7" s="89">
        <v>100</v>
      </c>
      <c r="G7" s="47"/>
    </row>
    <row r="8" spans="1:7" ht="89.25" x14ac:dyDescent="0.25">
      <c r="A8" s="31">
        <v>2</v>
      </c>
      <c r="B8" s="11" t="s">
        <v>167</v>
      </c>
      <c r="C8" s="34" t="s">
        <v>34</v>
      </c>
      <c r="D8" s="89">
        <v>25</v>
      </c>
      <c r="E8" s="89">
        <v>25</v>
      </c>
      <c r="F8" s="89">
        <v>100</v>
      </c>
      <c r="G8" s="47"/>
    </row>
    <row r="9" spans="1:7" ht="51" x14ac:dyDescent="0.25">
      <c r="A9" s="31">
        <v>3</v>
      </c>
      <c r="B9" s="11" t="s">
        <v>168</v>
      </c>
      <c r="C9" s="34" t="s">
        <v>34</v>
      </c>
      <c r="D9" s="89">
        <v>88.7</v>
      </c>
      <c r="E9" s="89">
        <v>30</v>
      </c>
      <c r="F9" s="89">
        <v>34</v>
      </c>
      <c r="G9" s="47"/>
    </row>
    <row r="10" spans="1:7" x14ac:dyDescent="0.25">
      <c r="A10" s="31"/>
      <c r="B10" s="7"/>
      <c r="C10" s="7"/>
      <c r="D10" s="7"/>
      <c r="E10" s="7"/>
      <c r="F10" s="7"/>
      <c r="G10" s="47"/>
    </row>
    <row r="11" spans="1:7" x14ac:dyDescent="0.25">
      <c r="A11" s="31"/>
      <c r="B11" s="7" t="s">
        <v>19</v>
      </c>
      <c r="C11" s="7"/>
      <c r="D11" s="7"/>
      <c r="E11" s="7"/>
      <c r="F11" s="7">
        <f>SUM(F7:F10)</f>
        <v>234</v>
      </c>
      <c r="G11" s="47"/>
    </row>
    <row r="12" spans="1:7" ht="15.75" thickBot="1" x14ac:dyDescent="0.3">
      <c r="A12" s="140" t="s">
        <v>1</v>
      </c>
      <c r="B12" s="141"/>
      <c r="C12" s="141"/>
      <c r="D12" s="141"/>
      <c r="E12" s="141"/>
      <c r="F12" s="142"/>
      <c r="G12" s="48">
        <f>F11/A9</f>
        <v>78</v>
      </c>
    </row>
    <row r="13" spans="1:7" ht="46.5" customHeight="1" thickBot="1" x14ac:dyDescent="0.3">
      <c r="A13" s="136" t="s">
        <v>58</v>
      </c>
      <c r="B13" s="137"/>
      <c r="C13" s="137"/>
      <c r="D13" s="137"/>
      <c r="E13" s="137"/>
      <c r="F13" s="137"/>
      <c r="G13" s="137"/>
    </row>
    <row r="14" spans="1:7" ht="45" x14ac:dyDescent="0.25">
      <c r="A14" s="165"/>
      <c r="B14" s="166"/>
      <c r="C14" s="219" t="s">
        <v>28</v>
      </c>
      <c r="D14" s="219"/>
      <c r="E14" s="43" t="s">
        <v>27</v>
      </c>
      <c r="F14" s="159" t="s">
        <v>2</v>
      </c>
      <c r="G14" s="160"/>
    </row>
    <row r="15" spans="1:7" ht="63" customHeight="1" thickBot="1" x14ac:dyDescent="0.3">
      <c r="A15" s="126" t="s">
        <v>3</v>
      </c>
      <c r="B15" s="220"/>
      <c r="C15" s="221">
        <v>43789.9</v>
      </c>
      <c r="D15" s="221"/>
      <c r="E15" s="94">
        <v>34470.69</v>
      </c>
      <c r="F15" s="222">
        <f>SUM(E15/C15*100)</f>
        <v>78.718357429452908</v>
      </c>
      <c r="G15" s="223"/>
    </row>
    <row r="16" spans="1:7" ht="48" customHeight="1" thickBot="1" x14ac:dyDescent="0.3">
      <c r="A16" s="149" t="s">
        <v>59</v>
      </c>
      <c r="B16" s="150"/>
      <c r="C16" s="150"/>
      <c r="D16" s="150"/>
      <c r="E16" s="150"/>
      <c r="F16" s="150"/>
      <c r="G16" s="1"/>
    </row>
    <row r="17" spans="1:7" ht="106.5" customHeight="1" x14ac:dyDescent="0.25">
      <c r="A17" s="2"/>
      <c r="B17" s="121" t="s">
        <v>4</v>
      </c>
      <c r="C17" s="121"/>
      <c r="D17" s="159" t="s">
        <v>24</v>
      </c>
      <c r="E17" s="159"/>
      <c r="F17" s="159" t="s">
        <v>5</v>
      </c>
      <c r="G17" s="160"/>
    </row>
    <row r="18" spans="1:7" x14ac:dyDescent="0.25">
      <c r="A18" s="31">
        <v>1</v>
      </c>
      <c r="B18" s="103" t="s">
        <v>78</v>
      </c>
      <c r="C18" s="103"/>
      <c r="D18" s="100"/>
      <c r="E18" s="100"/>
      <c r="F18" s="113"/>
      <c r="G18" s="114"/>
    </row>
    <row r="19" spans="1:7" x14ac:dyDescent="0.25">
      <c r="A19" s="31">
        <v>2</v>
      </c>
      <c r="B19" s="103"/>
      <c r="C19" s="103"/>
      <c r="D19" s="100"/>
      <c r="E19" s="100"/>
      <c r="F19" s="113"/>
      <c r="G19" s="114"/>
    </row>
    <row r="20" spans="1:7" x14ac:dyDescent="0.25">
      <c r="A20" s="31" t="s">
        <v>72</v>
      </c>
      <c r="B20" s="103"/>
      <c r="C20" s="103"/>
      <c r="D20" s="100"/>
      <c r="E20" s="100"/>
      <c r="F20" s="113"/>
      <c r="G20" s="114"/>
    </row>
    <row r="21" spans="1:7" x14ac:dyDescent="0.25">
      <c r="A21" s="31" t="s">
        <v>73</v>
      </c>
      <c r="B21" s="103"/>
      <c r="C21" s="103"/>
      <c r="D21" s="100"/>
      <c r="E21" s="100"/>
      <c r="F21" s="113"/>
      <c r="G21" s="114"/>
    </row>
    <row r="22" spans="1:7" x14ac:dyDescent="0.25">
      <c r="A22" s="40"/>
      <c r="B22" s="178" t="s">
        <v>20</v>
      </c>
      <c r="C22" s="178"/>
      <c r="D22" s="185">
        <f>SUM(D18:D21)*100</f>
        <v>0</v>
      </c>
      <c r="E22" s="185"/>
      <c r="F22" s="113"/>
      <c r="G22" s="114"/>
    </row>
    <row r="23" spans="1:7" ht="15.75" thickBot="1" x14ac:dyDescent="0.3">
      <c r="A23" s="126" t="s">
        <v>6</v>
      </c>
      <c r="B23" s="127"/>
      <c r="C23" s="127"/>
      <c r="D23" s="127"/>
      <c r="E23" s="127"/>
      <c r="F23" s="186">
        <v>0</v>
      </c>
      <c r="G23" s="187"/>
    </row>
    <row r="24" spans="1:7" ht="15.75" thickBot="1" x14ac:dyDescent="0.3">
      <c r="A24" s="9"/>
      <c r="B24" s="9"/>
      <c r="C24" s="9"/>
      <c r="D24" s="9"/>
      <c r="E24" s="10"/>
      <c r="F24" s="8"/>
      <c r="G24" s="8"/>
    </row>
    <row r="25" spans="1:7" x14ac:dyDescent="0.25">
      <c r="A25" s="145" t="s">
        <v>63</v>
      </c>
      <c r="B25" s="146"/>
      <c r="C25" s="146"/>
      <c r="D25" s="146"/>
      <c r="E25" s="146"/>
      <c r="F25" s="147"/>
      <c r="G25" s="1"/>
    </row>
    <row r="26" spans="1:7" x14ac:dyDescent="0.25">
      <c r="A26" s="148"/>
      <c r="B26" s="113"/>
      <c r="C26" s="113"/>
      <c r="D26" s="113"/>
      <c r="E26" s="113" t="s">
        <v>74</v>
      </c>
      <c r="F26" s="114"/>
      <c r="G26" s="1"/>
    </row>
    <row r="27" spans="1:7" ht="15.75" thickBot="1" x14ac:dyDescent="0.3">
      <c r="A27" s="163" t="s">
        <v>15</v>
      </c>
      <c r="B27" s="164"/>
      <c r="C27" s="164"/>
      <c r="D27" s="164"/>
      <c r="E27" s="226">
        <f>(G12+F15)/2</f>
        <v>78.359178714726454</v>
      </c>
      <c r="F27" s="227"/>
      <c r="G27" s="1"/>
    </row>
    <row r="28" spans="1:7" ht="15.75" thickBot="1" x14ac:dyDescent="0.3">
      <c r="A28" s="1"/>
      <c r="B28" s="1"/>
      <c r="C28" s="1"/>
      <c r="D28" s="1"/>
      <c r="E28" s="1"/>
      <c r="F28" s="1"/>
      <c r="G28" s="1"/>
    </row>
    <row r="29" spans="1:7" ht="15.75" thickBot="1" x14ac:dyDescent="0.3">
      <c r="A29" s="117" t="s">
        <v>21</v>
      </c>
      <c r="B29" s="118"/>
      <c r="C29" s="118"/>
      <c r="D29" s="118"/>
      <c r="E29" s="118"/>
      <c r="F29" s="119"/>
      <c r="G29" s="1"/>
    </row>
    <row r="30" spans="1:7" x14ac:dyDescent="0.25">
      <c r="A30" s="120" t="s">
        <v>22</v>
      </c>
      <c r="B30" s="121"/>
      <c r="C30" s="121"/>
      <c r="D30" s="121" t="s">
        <v>64</v>
      </c>
      <c r="E30" s="121"/>
      <c r="F30" s="128"/>
      <c r="G30" s="1"/>
    </row>
    <row r="31" spans="1:7" x14ac:dyDescent="0.25">
      <c r="A31" s="122" t="s">
        <v>11</v>
      </c>
      <c r="B31" s="123"/>
      <c r="C31" s="123"/>
      <c r="D31" s="113" t="s">
        <v>8</v>
      </c>
      <c r="E31" s="113"/>
      <c r="F31" s="114"/>
      <c r="G31" s="1"/>
    </row>
    <row r="32" spans="1:7" x14ac:dyDescent="0.25">
      <c r="A32" s="122" t="s">
        <v>12</v>
      </c>
      <c r="B32" s="123"/>
      <c r="C32" s="123"/>
      <c r="D32" s="113" t="s">
        <v>9</v>
      </c>
      <c r="E32" s="113"/>
      <c r="F32" s="114"/>
      <c r="G32" s="1"/>
    </row>
    <row r="33" spans="1:7" ht="15.75" thickBot="1" x14ac:dyDescent="0.3">
      <c r="A33" s="124" t="s">
        <v>13</v>
      </c>
      <c r="B33" s="125"/>
      <c r="C33" s="125"/>
      <c r="D33" s="115" t="s">
        <v>10</v>
      </c>
      <c r="E33" s="115"/>
      <c r="F33" s="116"/>
      <c r="G33" s="1"/>
    </row>
    <row r="35" spans="1:7" x14ac:dyDescent="0.25">
      <c r="A35" s="131" t="s">
        <v>25</v>
      </c>
      <c r="B35" s="131"/>
      <c r="C35" s="131"/>
      <c r="D35" s="131"/>
      <c r="E35" s="131"/>
      <c r="F35" s="131"/>
    </row>
    <row r="36" spans="1:7" ht="15" customHeight="1" x14ac:dyDescent="0.25">
      <c r="A36" s="131" t="s">
        <v>164</v>
      </c>
      <c r="B36" s="131"/>
      <c r="C36" s="131"/>
      <c r="D36" s="131"/>
      <c r="E36" s="131"/>
      <c r="F36" s="131"/>
      <c r="G36" s="131"/>
    </row>
    <row r="37" spans="1:7" x14ac:dyDescent="0.25">
      <c r="A37" s="131" t="s">
        <v>26</v>
      </c>
      <c r="B37" s="131"/>
      <c r="C37" s="131"/>
      <c r="D37" s="131"/>
      <c r="E37" s="131"/>
      <c r="F37" s="131"/>
      <c r="G37" s="131"/>
    </row>
    <row r="38" spans="1:7" x14ac:dyDescent="0.25">
      <c r="A38" s="131"/>
      <c r="B38" s="131"/>
      <c r="C38" s="131"/>
      <c r="D38" s="131"/>
      <c r="E38" s="131"/>
      <c r="F38" s="131"/>
    </row>
  </sheetData>
  <mergeCells count="50">
    <mergeCell ref="A35:F35"/>
    <mergeCell ref="A36:G36"/>
    <mergeCell ref="A37:G37"/>
    <mergeCell ref="A38:F38"/>
    <mergeCell ref="A31:C31"/>
    <mergeCell ref="D31:F31"/>
    <mergeCell ref="A32:C32"/>
    <mergeCell ref="D32:F32"/>
    <mergeCell ref="A33:C33"/>
    <mergeCell ref="D33:F33"/>
    <mergeCell ref="A30:C30"/>
    <mergeCell ref="D30:F30"/>
    <mergeCell ref="B22:C22"/>
    <mergeCell ref="D22:E22"/>
    <mergeCell ref="F22:G22"/>
    <mergeCell ref="A23:E23"/>
    <mergeCell ref="F23:G23"/>
    <mergeCell ref="A25:F25"/>
    <mergeCell ref="A26:D26"/>
    <mergeCell ref="E26:F26"/>
    <mergeCell ref="A27:D27"/>
    <mergeCell ref="E27:F27"/>
    <mergeCell ref="A29:F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15:B15"/>
    <mergeCell ref="C15:D15"/>
    <mergeCell ref="F15:G15"/>
    <mergeCell ref="A16:F16"/>
    <mergeCell ref="B17:C17"/>
    <mergeCell ref="D17:E17"/>
    <mergeCell ref="F17:G17"/>
    <mergeCell ref="A14:B14"/>
    <mergeCell ref="C14:D14"/>
    <mergeCell ref="F14:G14"/>
    <mergeCell ref="A2:G2"/>
    <mergeCell ref="A3:G3"/>
    <mergeCell ref="A5:G5"/>
    <mergeCell ref="A12:F12"/>
    <mergeCell ref="A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ГП Эконом</vt:lpstr>
      <vt:lpstr>пп Формирование</vt:lpstr>
      <vt:lpstr>пп Пром</vt:lpstr>
      <vt:lpstr>пп Композиты</vt:lpstr>
      <vt:lpstr>пп Строймат</vt:lpstr>
      <vt:lpstr>пп Транспорт</vt:lpstr>
      <vt:lpstr>пп Торговля</vt:lpstr>
      <vt:lpstr>пп Охрана труда</vt:lpstr>
      <vt:lpstr>пп Сов планирования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Селиверствова Нелли Геннадьевна</cp:lastModifiedBy>
  <cp:lastPrinted>2015-03-20T09:38:54Z</cp:lastPrinted>
  <dcterms:created xsi:type="dcterms:W3CDTF">2014-01-29T06:13:10Z</dcterms:created>
  <dcterms:modified xsi:type="dcterms:W3CDTF">2015-03-20T09:39:29Z</dcterms:modified>
</cp:coreProperties>
</file>